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gramData\pxp\KANAME\Reports\BaseReport\"/>
    </mc:Choice>
  </mc:AlternateContent>
  <bookViews>
    <workbookView xWindow="-120" yWindow="-120" windowWidth="29040" windowHeight="15720" firstSheet="1" activeTab="1"/>
  </bookViews>
  <sheets>
    <sheet name="DATA" sheetId="6" state="veryHidden" r:id="rId1"/>
    <sheet name="簡易縦" sheetId="3" r:id="rId2"/>
    <sheet name="簡易縦_2頁目以降" sheetId="4" r:id="rId3"/>
    <sheet name="簡易横" sheetId="1" r:id="rId4"/>
    <sheet name="簡易横_2頁目以降" sheetId="5" r:id="rId5"/>
  </sheets>
  <definedNames>
    <definedName name="Biko">DATA!$D$21</definedName>
    <definedName name="Biko_Text">DATA!$E$21</definedName>
    <definedName name="ChumonOutDate">DATA!$D$4</definedName>
    <definedName name="ChumonOutDate_Text">DATA!$E$4</definedName>
    <definedName name="Daihyosyamei">DATA!$D$27</definedName>
    <definedName name="Daihyosyamei_Text">DATA!$E$26</definedName>
    <definedName name="DispHyojunRate">DATA!$C$41</definedName>
    <definedName name="DispHyojunRate_Text">DATA!$E$41</definedName>
    <definedName name="DispHyojunZei_Text">DATA!$H$41</definedName>
    <definedName name="DispKeigenRate">DATA!$C$39</definedName>
    <definedName name="DispKeigenRate_Text">DATA!$E$39</definedName>
    <definedName name="DispKeigenZei_Text">DATA!$H$39</definedName>
    <definedName name="DispShohizeiRate">DATA!$C$14</definedName>
    <definedName name="FaxNo">DATA!$D$31</definedName>
    <definedName name="FaxNo_Text">DATA!$E$31</definedName>
    <definedName name="GenbaJyusyo_Text">DATA!$E$18</definedName>
    <definedName name="HachuNo">DATA!$D$3</definedName>
    <definedName name="HyojunObjTotal">DATA!$D$41</definedName>
    <definedName name="HyojunObjTotal_Text">DATA!$E$42</definedName>
    <definedName name="HyojunTotal">DATA!$D$42</definedName>
    <definedName name="HyojunTotal_Text">DATA!$H$42</definedName>
    <definedName name="InvoiceNo">DATA!$D$38</definedName>
    <definedName name="InvoiceNo_saki">DATA!$D$37</definedName>
    <definedName name="InvoiceNo_Saki_Text">DATA!$E$37</definedName>
    <definedName name="InvoiceNo_Text">DATA!$E$38</definedName>
    <definedName name="JuchuNo">DATA!$D$17</definedName>
    <definedName name="Jyusyo">DATA!$D$29</definedName>
    <definedName name="Kaisyamei">DATA!$D$25</definedName>
    <definedName name="Katagaki">DATA!$D$26</definedName>
    <definedName name="KeigenObjTotal">DATA!$D$39</definedName>
    <definedName name="KeigenObjTotal_Text">DATA!$E$40</definedName>
    <definedName name="KeigenTotal">DATA!$D$40</definedName>
    <definedName name="KeigenTotal_Text">DATA!$H$40</definedName>
    <definedName name="Keisyo">DATA!$D$7</definedName>
    <definedName name="KinDispCtrl">DATA!$J$12</definedName>
    <definedName name="KojiBasyo">DATA!$D$18</definedName>
    <definedName name="KojiKenmei">DATA!$D$16</definedName>
    <definedName name="KojiKenmei_Text">DATA!$E$16</definedName>
    <definedName name="Koki">DATA!$H$19</definedName>
    <definedName name="KokiFrom">DATA!$D$19</definedName>
    <definedName name="KokiTo">DATA!$D$20</definedName>
    <definedName name="Kyoka_Text">DATA!$E$24</definedName>
    <definedName name="KyokaNo">DATA!$D$24</definedName>
    <definedName name="MailAddress">DATA!$D$34</definedName>
    <definedName name="MailAddress_Text">DATA!$E$34</definedName>
    <definedName name="_xlnm.Print_Area" localSheetId="3">簡易横!$A$1:$L$23</definedName>
    <definedName name="_xlnm.Print_Area" localSheetId="4">簡易横_2頁目以降!$A$1:$L$22</definedName>
    <definedName name="_xlnm.Print_Area" localSheetId="1">簡易縦!$A$1:$M$35</definedName>
    <definedName name="_xlnm.Print_Area" localSheetId="2">簡易縦_2頁目以降!$A$1:$M$33</definedName>
    <definedName name="ReportOutput" localSheetId="3">簡易横!$C$11</definedName>
    <definedName name="ReportOutput" localSheetId="4">簡易横_2頁目以降!$C$5</definedName>
    <definedName name="ReportOutput" localSheetId="1">簡易縦!$B$14</definedName>
    <definedName name="ReportOutput" localSheetId="2">簡易縦_2頁目以降!$B$6</definedName>
    <definedName name="Shiharaisaki">DATA!$D$6</definedName>
    <definedName name="Shiharaisakimei_Keisyo">DATA!$E$6</definedName>
    <definedName name="SyohiZeiKingaku">DATA!$D$14</definedName>
    <definedName name="SyohiZeiKingaku_Text">DATA!$E$14</definedName>
    <definedName name="Syokei" localSheetId="3">簡易横!$K$23</definedName>
    <definedName name="Syokei" localSheetId="4">簡易横_2頁目以降!$K$22</definedName>
    <definedName name="Syokei" localSheetId="1">簡易縦!$L$35</definedName>
    <definedName name="Syokei" localSheetId="2">簡易縦_2頁目以降!$L$32</definedName>
    <definedName name="TanDispCtrl">DATA!$J$10</definedName>
    <definedName name="TantoSyainmei">DATA!$D$33</definedName>
    <definedName name="TantoSyainmei_Text">DATA!$E$33</definedName>
    <definedName name="Tantosyamei">DATA!$D$8</definedName>
    <definedName name="Tantosyamei_Text">DATA!$E$8</definedName>
    <definedName name="TaxCalType">DATA!$J$38</definedName>
    <definedName name="TelNo">DATA!$D$30</definedName>
    <definedName name="TelNo_Text">DATA!$E$30</definedName>
    <definedName name="TorihikisakiFaxNo">DATA!$D$12</definedName>
    <definedName name="TorihikisakiFaxNo_Text">DATA!$E$12</definedName>
    <definedName name="TorihikisakiJyusyo">DATA!$D$10</definedName>
    <definedName name="TorihikisakiTelNo">DATA!$D$11</definedName>
    <definedName name="TorihikisakiTelNo_Text">DATA!$E$11</definedName>
    <definedName name="TorihikisakiYubinNo">DATA!$D$9</definedName>
    <definedName name="TorihikisakiYubinNo_Text">DATA!$E$9</definedName>
    <definedName name="Url">DATA!$D$32</definedName>
    <definedName name="YubinNo">DATA!$D$28</definedName>
    <definedName name="YubinNo_Text">DATA!$E$28</definedName>
    <definedName name="ZeibetuSiharaiKingaku">DATA!$D$13</definedName>
    <definedName name="ZeikomiSiharaiKingaku">DATA!$D$15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I3" i="1"/>
  <c r="I2" i="1"/>
  <c r="D9" i="3"/>
  <c r="I3" i="3"/>
  <c r="I2" i="3"/>
  <c r="E4" i="6"/>
  <c r="H42" i="6"/>
  <c r="E42" i="6"/>
  <c r="H41" i="6"/>
  <c r="E41" i="6"/>
  <c r="H40" i="6"/>
  <c r="E40" i="6"/>
  <c r="H39" i="6"/>
  <c r="E39" i="6"/>
  <c r="E38" i="6"/>
  <c r="E37" i="6"/>
  <c r="E34" i="6"/>
  <c r="G3" i="5"/>
  <c r="H4" i="4"/>
  <c r="N2" i="1" l="1"/>
  <c r="N1" i="1"/>
  <c r="N2" i="3"/>
  <c r="N1" i="3"/>
  <c r="I1" i="3" s="1"/>
  <c r="I1" i="1" l="1"/>
  <c r="E8" i="6"/>
  <c r="B4" i="1" l="1"/>
  <c r="E6" i="6"/>
  <c r="B6" i="3"/>
  <c r="D5" i="1"/>
  <c r="K1" i="5"/>
  <c r="K1" i="4"/>
  <c r="E14" i="6"/>
  <c r="D7" i="3"/>
  <c r="E33" i="6" l="1"/>
  <c r="E31" i="6"/>
  <c r="E30" i="6"/>
  <c r="E28" i="6"/>
  <c r="E26" i="6"/>
  <c r="E24" i="6"/>
  <c r="E21" i="6"/>
  <c r="G19" i="6"/>
  <c r="E19" i="6"/>
  <c r="F19" i="6" s="1"/>
  <c r="E18" i="6"/>
  <c r="E16" i="6"/>
  <c r="E12" i="6"/>
  <c r="E11" i="6"/>
  <c r="E9" i="6"/>
  <c r="N3" i="1" l="1"/>
  <c r="N3" i="3"/>
  <c r="K2" i="5"/>
  <c r="I2" i="5" s="1"/>
  <c r="K2" i="4"/>
  <c r="I2" i="4" s="1"/>
  <c r="B3" i="1"/>
  <c r="B3" i="4"/>
  <c r="C2" i="5"/>
  <c r="B5" i="3"/>
  <c r="H19" i="6"/>
</calcChain>
</file>

<file path=xl/sharedStrings.xml><?xml version="1.0" encoding="utf-8"?>
<sst xmlns="http://schemas.openxmlformats.org/spreadsheetml/2006/main" count="95" uniqueCount="71">
  <si>
    <t>注文書番号</t>
    <rPh sb="0" eb="3">
      <t>チュウモンショ</t>
    </rPh>
    <rPh sb="3" eb="5">
      <t>バンゴウ</t>
    </rPh>
    <phoneticPr fontId="1"/>
  </si>
  <si>
    <t>小計</t>
    <rPh sb="0" eb="2">
      <t>ショウケイ</t>
    </rPh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</si>
  <si>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</si>
  <si>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</si>
  <si>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</si>
  <si>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</si>
  <si>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</si>
  <si>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</si>
  <si>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r>
      <t>　支払合計金額</t>
    </r>
    <r>
      <rPr>
        <sz val="10"/>
        <rFont val="Meiryo UI"/>
        <family val="3"/>
        <charset val="128"/>
      </rPr>
      <t>（税込）</t>
    </r>
    <rPh sb="1" eb="3">
      <t>シハライ</t>
    </rPh>
    <rPh sb="3" eb="5">
      <t>ゴウケイ</t>
    </rPh>
    <rPh sb="5" eb="6">
      <t>キン</t>
    </rPh>
    <rPh sb="6" eb="7">
      <t>ガク</t>
    </rPh>
    <rPh sb="8" eb="10">
      <t>ゼイコミ</t>
    </rPh>
    <phoneticPr fontId="1"/>
  </si>
  <si>
    <t>下記の通りお支払いいたします。</t>
    <rPh sb="0" eb="2">
      <t>カキ</t>
    </rPh>
    <rPh sb="3" eb="4">
      <t>トオ</t>
    </rPh>
    <rPh sb="6" eb="8">
      <t>シハラ</t>
    </rPh>
    <phoneticPr fontId="1"/>
  </si>
  <si>
    <t>下記の通りお支払いいたします。</t>
    <phoneticPr fontId="1"/>
  </si>
  <si>
    <t>注文書発行日</t>
    <phoneticPr fontId="1"/>
  </si>
  <si>
    <t>支払先名</t>
    <rPh sb="0" eb="2">
      <t>シハライ</t>
    </rPh>
    <rPh sb="2" eb="3">
      <t>サキ</t>
    </rPh>
    <rPh sb="3" eb="4">
      <t>メイ</t>
    </rPh>
    <phoneticPr fontId="1"/>
  </si>
  <si>
    <t>サンプル建設株式会社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</si>
  <si>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</si>
  <si>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御中</t>
    <phoneticPr fontId="1"/>
  </si>
  <si>
    <t>〒</t>
  </si>
  <si>
    <t>560-4548</t>
    <phoneticPr fontId="1"/>
  </si>
  <si>
    <t>住所</t>
    <rPh sb="0" eb="2">
      <t>ジュウショ</t>
    </rPh>
    <phoneticPr fontId="1"/>
  </si>
  <si>
    <t>東京都墨田区千歳3-6</t>
  </si>
  <si>
    <t>電話番号</t>
    <rPh sb="0" eb="2">
      <t>デンワ</t>
    </rPh>
    <rPh sb="2" eb="4">
      <t>バンゴウ</t>
    </rPh>
    <phoneticPr fontId="1"/>
  </si>
  <si>
    <t>03-5568-4444</t>
    <phoneticPr fontId="1"/>
  </si>
  <si>
    <t>ＦＡＸ番号</t>
    <rPh sb="3" eb="5">
      <t>バンゴウ</t>
    </rPh>
    <phoneticPr fontId="1"/>
  </si>
  <si>
    <t>03-5568-4443</t>
    <phoneticPr fontId="1"/>
  </si>
  <si>
    <t>税抜注文合計金額</t>
    <rPh sb="0" eb="2">
      <t>ゼイヌキ</t>
    </rPh>
    <rPh sb="2" eb="4">
      <t>チュウモン</t>
    </rPh>
    <rPh sb="6" eb="8">
      <t>キンガク</t>
    </rPh>
    <phoneticPr fontId="1"/>
  </si>
  <si>
    <t>税込注文合計金額</t>
    <rPh sb="0" eb="2">
      <t>ゼイコミ</t>
    </rPh>
    <rPh sb="2" eb="4">
      <t>チュウモン</t>
    </rPh>
    <rPh sb="6" eb="8">
      <t>キンガク</t>
    </rPh>
    <phoneticPr fontId="1"/>
  </si>
  <si>
    <t>工事件名</t>
    <rPh sb="0" eb="2">
      <t>コウジ</t>
    </rPh>
    <rPh sb="2" eb="4">
      <t>ケンメイ</t>
    </rPh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</si>
  <si>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</si>
  <si>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場所</t>
    <rPh sb="0" eb="2">
      <t>バショ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</si>
  <si>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</si>
  <si>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工期（始）</t>
    <rPh sb="0" eb="2">
      <t>コウキ</t>
    </rPh>
    <rPh sb="3" eb="4">
      <t>ハジ</t>
    </rPh>
    <phoneticPr fontId="1"/>
  </si>
  <si>
    <t>工期（終）</t>
    <rPh sb="0" eb="2">
      <t>コウキ</t>
    </rPh>
    <rPh sb="3" eb="4">
      <t>オワリ</t>
    </rPh>
    <phoneticPr fontId="1"/>
  </si>
  <si>
    <t>備考</t>
    <rPh sb="0" eb="2">
      <t>ビコウ</t>
    </rPh>
    <phoneticPr fontId="1"/>
  </si>
  <si>
    <t>＊＊＊＊＊＊＊＊＊＊</t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</si>
  <si>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</si>
  <si>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</si>
  <si>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</si>
  <si>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</si>
  <si>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株式会社　プラスバイプラス</t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</si>
  <si>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</si>
  <si>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</si>
  <si>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</si>
  <si>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</si>
  <si>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</si>
  <si>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</si>
  <si>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東京都新宿区西新宿7-2-4</t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</si>
  <si>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</si>
  <si>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</si>
  <si>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</si>
  <si>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</si>
  <si>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</si>
  <si>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</si>
  <si>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</si>
  <si>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</si>
  <si>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</si>
  <si>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tantho@domain.co.jp</t>
    <phoneticPr fontId="1"/>
  </si>
  <si>
    <t>担当者名</t>
    <phoneticPr fontId="1"/>
  </si>
  <si>
    <t>担当者名</t>
    <rPh sb="0" eb="3">
      <t>タントウシャ</t>
    </rPh>
    <rPh sb="3" eb="4">
      <t>メイ</t>
    </rPh>
    <phoneticPr fontId="1"/>
  </si>
  <si>
    <t>支払情報</t>
    <rPh sb="0" eb="2">
      <t>シハライ</t>
    </rPh>
    <rPh sb="2" eb="4">
      <t>ジョウホウ</t>
    </rPh>
    <phoneticPr fontId="1"/>
  </si>
  <si>
    <r>
      <t>支払合計金額</t>
    </r>
    <r>
      <rPr>
        <sz val="10"/>
        <rFont val="Meiryo UI"/>
        <family val="3"/>
        <charset val="128"/>
      </rPr>
      <t>（税込）</t>
    </r>
    <rPh sb="0" eb="2">
      <t>シハライ</t>
    </rPh>
    <rPh sb="2" eb="4">
      <t>ゴウケイ</t>
    </rPh>
    <rPh sb="4" eb="6">
      <t>キンガク</t>
    </rPh>
    <rPh sb="7" eb="9">
      <t>ゼイコミ</t>
    </rPh>
    <phoneticPr fontId="1"/>
  </si>
  <si>
    <t>単価・表示桁</t>
  </si>
  <si>
    <t>金額・表示桁</t>
  </si>
  <si>
    <t>受注番号</t>
    <phoneticPr fontId="1"/>
  </si>
  <si>
    <t>工事-00001</t>
    <phoneticPr fontId="1"/>
  </si>
  <si>
    <t>取引先登録番号</t>
  </si>
  <si>
    <t>T1234567890001</t>
  </si>
  <si>
    <t>登録事業所番号</t>
  </si>
  <si>
    <t>T1234567890000</t>
  </si>
  <si>
    <t>軽減合計</t>
  </si>
  <si>
    <t>標準合計</t>
  </si>
  <si>
    <t>0:通常、1:インボイス方式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</si>
</sst>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yyyy&quot;年&quot;m&quot;月&quot;d&quot;日(&quot;aaa&quot;)&quot;"/>
    <numFmt numFmtId="177" formatCode="&quot;¥&quot;#,##0_);[Red]\(&quot;¥&quot;#,##0\)"/>
    <numFmt numFmtId="178" formatCode="yyyy/mm/dd;@"/>
    <numFmt numFmtId="179" formatCode="#,##0_);[Red]\(#,##0\)"/>
    <numFmt numFmtId="180" formatCode="&quot;消&quot;&quot;費&quot;&quot;税&quot;\(0%\)"/>
    <numFmt numFmtId="181" formatCode="0_ "/>
    <numFmt numFmtId="182" formatCode="&quot;注&quot;&quot;文&quot;&quot;書&quot;&quot;発&quot;&quot;行&quot;&quot;日&quot;\ yyyy/mm/dd\(aaa\)"/>
    <numFmt numFmtId="183" formatCode="0%&quot;対&quot;&quot;象&quot;&quot;合&quot;&quot;計&quot;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Meiryo UI"/>
      <family val="3"/>
      <charset val="128"/>
    </font>
    <font>
      <sz val="1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sz val="9"/>
      <color rgb="FF7030A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9"/>
      <color theme="7"/>
      <name val="Meiryo UI"/>
      <family val="3"/>
      <charset val="128"/>
    </font>
    <font>
      <sz val="9"/>
      <color theme="0" tint="-0.34998626667073579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b/>
      <u/>
      <sz val="16"/>
      <name val="Meiryo UI"/>
      <family val="3"/>
      <charset val="128"/>
    </font>
    <font>
      <b/>
      <sz val="14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9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rgb="FFC7CED5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249977111117893"/>
      </right>
      <top/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14999847407452621"/>
      </top>
      <bottom style="thin">
        <color rgb="FFC7CED5"/>
      </bottom>
      <diagonal/>
    </border>
    <border>
      <left/>
      <right/>
      <top style="thin">
        <color theme="0" tint="-0.14999847407452621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7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10" xfId="0" applyFont="1" applyFill="1" applyBorder="1">
      <alignment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5" fillId="2" borderId="15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0" fontId="5" fillId="2" borderId="20" xfId="0" applyFont="1" applyFill="1" applyBorder="1" applyAlignment="1">
      <alignment horizontal="left" vertical="center"/>
    </xf>
    <xf numFmtId="14" fontId="8" fillId="0" borderId="21" xfId="0" quotePrefix="1" applyNumberFormat="1" applyFont="1" applyBorder="1" applyAlignment="1">
      <alignment horizontal="left" vertical="center"/>
    </xf>
    <xf numFmtId="178" fontId="9" fillId="3" borderId="22" xfId="0" applyNumberFormat="1" applyFont="1" applyFill="1" applyBorder="1">
      <alignment vertical="center"/>
    </xf>
    <xf numFmtId="178" fontId="9" fillId="3" borderId="23" xfId="0" applyNumberFormat="1" applyFont="1" applyFill="1" applyBorder="1">
      <alignment vertical="center"/>
    </xf>
    <xf numFmtId="0" fontId="9" fillId="3" borderId="23" xfId="0" applyFont="1" applyFill="1" applyBorder="1">
      <alignment vertical="center"/>
    </xf>
    <xf numFmtId="0" fontId="9" fillId="3" borderId="24" xfId="0" applyFont="1" applyFill="1" applyBorder="1">
      <alignment vertical="center"/>
    </xf>
    <xf numFmtId="0" fontId="5" fillId="2" borderId="25" xfId="0" applyFont="1" applyFill="1" applyBorder="1" applyAlignment="1">
      <alignment horizontal="left" vertical="center"/>
    </xf>
    <xf numFmtId="0" fontId="5" fillId="0" borderId="21" xfId="0" applyFont="1" applyBorder="1">
      <alignment vertical="center"/>
    </xf>
    <xf numFmtId="0" fontId="5" fillId="0" borderId="26" xfId="0" applyFont="1" applyBorder="1">
      <alignment vertical="center"/>
    </xf>
    <xf numFmtId="0" fontId="5" fillId="0" borderId="27" xfId="0" applyFont="1" applyBorder="1">
      <alignment vertical="center"/>
    </xf>
    <xf numFmtId="0" fontId="5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3" borderId="22" xfId="0" applyFont="1" applyFill="1" applyBorder="1">
      <alignment vertical="center"/>
    </xf>
    <xf numFmtId="0" fontId="8" fillId="3" borderId="23" xfId="0" applyFont="1" applyFill="1" applyBorder="1">
      <alignment vertical="center"/>
    </xf>
    <xf numFmtId="0" fontId="8" fillId="3" borderId="24" xfId="0" applyFont="1" applyFill="1" applyBorder="1">
      <alignment vertical="center"/>
    </xf>
    <xf numFmtId="0" fontId="8" fillId="0" borderId="21" xfId="0" applyFont="1" applyBorder="1">
      <alignment vertical="center"/>
    </xf>
    <xf numFmtId="0" fontId="5" fillId="0" borderId="30" xfId="0" applyFont="1" applyBorder="1">
      <alignment vertical="center"/>
    </xf>
    <xf numFmtId="0" fontId="8" fillId="3" borderId="31" xfId="0" applyFont="1" applyFill="1" applyBorder="1">
      <alignment vertical="center"/>
    </xf>
    <xf numFmtId="0" fontId="8" fillId="3" borderId="32" xfId="0" applyFont="1" applyFill="1" applyBorder="1">
      <alignment vertical="center"/>
    </xf>
    <xf numFmtId="0" fontId="8" fillId="3" borderId="33" xfId="0" applyFont="1" applyFill="1" applyBorder="1">
      <alignment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8" fillId="0" borderId="33" xfId="0" applyFont="1" applyBorder="1">
      <alignment vertical="center"/>
    </xf>
    <xf numFmtId="0" fontId="10" fillId="2" borderId="20" xfId="0" applyFont="1" applyFill="1" applyBorder="1" applyAlignment="1">
      <alignment horizontal="left" vertical="center" shrinkToFit="1"/>
    </xf>
    <xf numFmtId="179" fontId="8" fillId="0" borderId="21" xfId="1" applyNumberFormat="1" applyFont="1" applyFill="1" applyBorder="1" applyAlignment="1">
      <alignment vertical="center"/>
    </xf>
    <xf numFmtId="180" fontId="11" fillId="4" borderId="20" xfId="0" applyNumberFormat="1" applyFont="1" applyFill="1" applyBorder="1" applyAlignment="1">
      <alignment horizontal="left" vertical="center"/>
    </xf>
    <xf numFmtId="177" fontId="8" fillId="0" borderId="21" xfId="0" applyNumberFormat="1" applyFont="1" applyBorder="1" applyAlignment="1">
      <alignment horizontal="right" vertical="center"/>
    </xf>
    <xf numFmtId="49" fontId="8" fillId="0" borderId="16" xfId="0" applyNumberFormat="1" applyFont="1" applyBorder="1">
      <alignment vertical="center"/>
    </xf>
    <xf numFmtId="178" fontId="9" fillId="3" borderId="17" xfId="0" applyNumberFormat="1" applyFont="1" applyFill="1" applyBorder="1">
      <alignment vertical="center"/>
    </xf>
    <xf numFmtId="178" fontId="9" fillId="3" borderId="18" xfId="0" applyNumberFormat="1" applyFont="1" applyFill="1" applyBorder="1">
      <alignment vertical="center"/>
    </xf>
    <xf numFmtId="0" fontId="9" fillId="3" borderId="18" xfId="0" applyFont="1" applyFill="1" applyBorder="1">
      <alignment vertical="center"/>
    </xf>
    <xf numFmtId="0" fontId="9" fillId="3" borderId="19" xfId="0" applyFont="1" applyFill="1" applyBorder="1">
      <alignment vertical="center"/>
    </xf>
    <xf numFmtId="49" fontId="8" fillId="0" borderId="21" xfId="0" applyNumberFormat="1" applyFont="1" applyBorder="1">
      <alignment vertical="center"/>
    </xf>
    <xf numFmtId="178" fontId="9" fillId="3" borderId="31" xfId="0" applyNumberFormat="1" applyFont="1" applyFill="1" applyBorder="1">
      <alignment vertical="center"/>
    </xf>
    <xf numFmtId="178" fontId="9" fillId="3" borderId="32" xfId="0" applyNumberFormat="1" applyFont="1" applyFill="1" applyBorder="1">
      <alignment vertical="center"/>
    </xf>
    <xf numFmtId="0" fontId="9" fillId="3" borderId="32" xfId="0" applyFont="1" applyFill="1" applyBorder="1">
      <alignment vertical="center"/>
    </xf>
    <xf numFmtId="0" fontId="9" fillId="3" borderId="33" xfId="0" applyFont="1" applyFill="1" applyBorder="1">
      <alignment vertical="center"/>
    </xf>
    <xf numFmtId="178" fontId="12" fillId="0" borderId="34" xfId="0" applyNumberFormat="1" applyFont="1" applyBorder="1" applyAlignment="1">
      <alignment horizontal="left" vertical="center"/>
    </xf>
    <xf numFmtId="178" fontId="12" fillId="0" borderId="34" xfId="0" applyNumberFormat="1" applyFont="1" applyBorder="1" applyAlignment="1">
      <alignment horizontal="center" vertical="center"/>
    </xf>
    <xf numFmtId="178" fontId="12" fillId="0" borderId="35" xfId="0" applyNumberFormat="1" applyFont="1" applyBorder="1" applyAlignment="1">
      <alignment horizontal="left" vertical="center"/>
    </xf>
    <xf numFmtId="178" fontId="9" fillId="3" borderId="36" xfId="0" applyNumberFormat="1" applyFont="1" applyFill="1" applyBorder="1">
      <alignment vertical="center"/>
    </xf>
    <xf numFmtId="0" fontId="9" fillId="0" borderId="37" xfId="0" applyFont="1" applyBorder="1">
      <alignment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7" fillId="2" borderId="40" xfId="0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8" fillId="0" borderId="42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43" xfId="0" applyFont="1" applyBorder="1">
      <alignment vertical="center"/>
    </xf>
    <xf numFmtId="0" fontId="13" fillId="2" borderId="10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7" fillId="2" borderId="44" xfId="0" applyFont="1" applyFill="1" applyBorder="1">
      <alignment vertical="center"/>
    </xf>
    <xf numFmtId="0" fontId="8" fillId="3" borderId="17" xfId="0" applyFont="1" applyFill="1" applyBorder="1">
      <alignment vertical="center"/>
    </xf>
    <xf numFmtId="0" fontId="8" fillId="3" borderId="18" xfId="0" applyFont="1" applyFill="1" applyBorder="1">
      <alignment vertical="center"/>
    </xf>
    <xf numFmtId="0" fontId="8" fillId="3" borderId="19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8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left" vertical="center"/>
    </xf>
    <xf numFmtId="0" fontId="5" fillId="2" borderId="40" xfId="0" applyFont="1" applyFill="1" applyBorder="1">
      <alignment vertical="center"/>
    </xf>
    <xf numFmtId="0" fontId="5" fillId="0" borderId="42" xfId="0" applyFont="1" applyBorder="1">
      <alignment vertical="center"/>
    </xf>
    <xf numFmtId="0" fontId="5" fillId="0" borderId="41" xfId="0" applyFont="1" applyBorder="1">
      <alignment vertical="center"/>
    </xf>
    <xf numFmtId="0" fontId="5" fillId="0" borderId="43" xfId="0" applyFont="1" applyBorder="1">
      <alignment vertical="center"/>
    </xf>
    <xf numFmtId="0" fontId="5" fillId="5" borderId="14" xfId="0" applyFont="1" applyFill="1" applyBorder="1">
      <alignment vertical="center"/>
    </xf>
    <xf numFmtId="0" fontId="5" fillId="5" borderId="20" xfId="0" applyFont="1" applyFill="1" applyBorder="1" applyAlignment="1">
      <alignment horizontal="left" vertical="center"/>
    </xf>
    <xf numFmtId="0" fontId="8" fillId="5" borderId="21" xfId="0" applyFont="1" applyFill="1" applyBorder="1">
      <alignment vertical="center"/>
    </xf>
    <xf numFmtId="0" fontId="8" fillId="5" borderId="31" xfId="0" applyFont="1" applyFill="1" applyBorder="1">
      <alignment vertical="center"/>
    </xf>
    <xf numFmtId="0" fontId="8" fillId="5" borderId="32" xfId="0" applyFont="1" applyFill="1" applyBorder="1">
      <alignment vertical="center"/>
    </xf>
    <xf numFmtId="0" fontId="8" fillId="5" borderId="33" xfId="0" applyFont="1" applyFill="1" applyBorder="1">
      <alignment vertical="center"/>
    </xf>
    <xf numFmtId="0" fontId="8" fillId="5" borderId="21" xfId="0" quotePrefix="1" applyFont="1" applyFill="1" applyBorder="1">
      <alignment vertical="center"/>
    </xf>
    <xf numFmtId="0" fontId="5" fillId="5" borderId="0" xfId="0" applyFont="1" applyFill="1">
      <alignment vertical="center"/>
    </xf>
    <xf numFmtId="0" fontId="5" fillId="5" borderId="30" xfId="0" applyFont="1" applyFill="1" applyBorder="1">
      <alignment vertical="center"/>
    </xf>
    <xf numFmtId="38" fontId="4" fillId="0" borderId="9" xfId="0" applyNumberFormat="1" applyFont="1" applyBorder="1" applyAlignment="1">
      <alignment vertical="center" shrinkToFi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0" xfId="1" applyFont="1">
      <alignment vertical="center"/>
    </xf>
    <xf numFmtId="0" fontId="4" fillId="6" borderId="2" xfId="0" applyFont="1" applyFill="1" applyBorder="1" applyAlignment="1">
      <alignment horizontal="center" vertical="center"/>
    </xf>
    <xf numFmtId="38" fontId="4" fillId="6" borderId="2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center" vertical="center" shrinkToFit="1"/>
    </xf>
    <xf numFmtId="38" fontId="4" fillId="0" borderId="2" xfId="1" applyFont="1" applyFill="1" applyBorder="1" applyAlignment="1">
      <alignment vertical="center" shrinkToFit="1"/>
    </xf>
    <xf numFmtId="0" fontId="4" fillId="7" borderId="2" xfId="0" applyFont="1" applyFill="1" applyBorder="1" applyAlignment="1">
      <alignment horizontal="right" vertical="center" shrinkToFit="1"/>
    </xf>
    <xf numFmtId="0" fontId="4" fillId="7" borderId="2" xfId="0" applyFont="1" applyFill="1" applyBorder="1" applyAlignment="1">
      <alignment horizontal="center" vertical="center" shrinkToFit="1"/>
    </xf>
    <xf numFmtId="38" fontId="4" fillId="7" borderId="2" xfId="1" applyFont="1" applyFill="1" applyBorder="1" applyAlignment="1">
      <alignment vertical="center" shrinkToFit="1"/>
    </xf>
    <xf numFmtId="38" fontId="4" fillId="0" borderId="9" xfId="1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7" borderId="2" xfId="0" applyFont="1" applyFill="1" applyBorder="1" applyAlignment="1">
      <alignment vertical="center" shrinkToFit="1"/>
    </xf>
    <xf numFmtId="0" fontId="17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4" fillId="0" borderId="0" xfId="0" applyFont="1" applyAlignment="1">
      <alignment horizontal="right"/>
    </xf>
    <xf numFmtId="0" fontId="8" fillId="5" borderId="0" xfId="0" applyFont="1" applyFill="1">
      <alignment vertical="center"/>
    </xf>
    <xf numFmtId="181" fontId="4" fillId="0" borderId="2" xfId="0" applyNumberFormat="1" applyFont="1" applyBorder="1" applyAlignment="1">
      <alignment horizontal="right" vertical="center" shrinkToFit="1"/>
    </xf>
    <xf numFmtId="181" fontId="4" fillId="7" borderId="2" xfId="0" applyNumberFormat="1" applyFont="1" applyFill="1" applyBorder="1" applyAlignment="1">
      <alignment horizontal="right" vertical="center" shrinkToFit="1"/>
    </xf>
    <xf numFmtId="31" fontId="4" fillId="0" borderId="0" xfId="0" applyNumberFormat="1" applyFont="1" applyAlignment="1">
      <alignment vertical="center" shrinkToFit="1"/>
    </xf>
    <xf numFmtId="176" fontId="4" fillId="0" borderId="0" xfId="0" applyNumberFormat="1" applyFont="1" applyAlignment="1">
      <alignment horizontal="left" vertical="center" shrinkToFit="1"/>
    </xf>
    <xf numFmtId="0" fontId="5" fillId="0" borderId="45" xfId="0" applyFont="1" applyBorder="1">
      <alignment vertical="center"/>
    </xf>
    <xf numFmtId="0" fontId="5" fillId="8" borderId="45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0" fontId="5" fillId="0" borderId="47" xfId="0" applyFont="1" applyBorder="1">
      <alignment vertical="center"/>
    </xf>
    <xf numFmtId="183" fontId="5" fillId="0" borderId="47" xfId="0" applyNumberFormat="1" applyFont="1" applyBorder="1" applyAlignment="1">
      <alignment horizontal="left" vertical="center"/>
    </xf>
    <xf numFmtId="0" fontId="5" fillId="0" borderId="51" xfId="0" applyFont="1" applyBorder="1">
      <alignment vertical="center"/>
    </xf>
    <xf numFmtId="38" fontId="5" fillId="0" borderId="51" xfId="0" applyNumberFormat="1" applyFont="1" applyBorder="1">
      <alignment vertical="center"/>
    </xf>
    <xf numFmtId="0" fontId="5" fillId="2" borderId="48" xfId="0" applyFont="1" applyFill="1" applyBorder="1">
      <alignment vertical="center"/>
    </xf>
    <xf numFmtId="0" fontId="5" fillId="2" borderId="49" xfId="0" applyFont="1" applyFill="1" applyBorder="1">
      <alignment vertical="center"/>
    </xf>
    <xf numFmtId="0" fontId="5" fillId="2" borderId="50" xfId="0" applyFont="1" applyFill="1" applyBorder="1">
      <alignment vertical="center"/>
    </xf>
    <xf numFmtId="0" fontId="5" fillId="2" borderId="47" xfId="0" applyFont="1" applyFill="1" applyBorder="1" applyAlignment="1">
      <alignment horizontal="left" vertical="center"/>
    </xf>
    <xf numFmtId="0" fontId="5" fillId="2" borderId="47" xfId="0" applyFont="1" applyFill="1" applyBorder="1">
      <alignment vertical="center"/>
    </xf>
    <xf numFmtId="0" fontId="5" fillId="9" borderId="51" xfId="0" applyFont="1" applyFill="1" applyBorder="1">
      <alignment vertical="center"/>
    </xf>
    <xf numFmtId="0" fontId="5" fillId="9" borderId="52" xfId="0" applyFont="1" applyFill="1" applyBorder="1">
      <alignment vertical="center"/>
    </xf>
    <xf numFmtId="0" fontId="5" fillId="9" borderId="53" xfId="0" applyFont="1" applyFill="1" applyBorder="1">
      <alignment vertical="center"/>
    </xf>
    <xf numFmtId="38" fontId="5" fillId="9" borderId="51" xfId="0" applyNumberFormat="1" applyFont="1" applyFill="1" applyBorder="1">
      <alignment vertical="center"/>
    </xf>
    <xf numFmtId="38" fontId="5" fillId="9" borderId="53" xfId="0" applyNumberFormat="1" applyFont="1" applyFill="1" applyBorder="1">
      <alignment vertical="center"/>
    </xf>
    <xf numFmtId="0" fontId="8" fillId="3" borderId="31" xfId="0" applyFont="1" applyFill="1" applyBorder="1" applyAlignment="1">
      <alignment horizontal="left" vertical="center" shrinkToFit="1"/>
    </xf>
    <xf numFmtId="0" fontId="8" fillId="3" borderId="32" xfId="0" applyFont="1" applyFill="1" applyBorder="1" applyAlignment="1">
      <alignment horizontal="left" vertical="center" shrinkToFit="1"/>
    </xf>
    <xf numFmtId="0" fontId="20" fillId="0" borderId="1" xfId="0" applyFont="1" applyBorder="1" applyAlignment="1">
      <alignment horizontal="left" shrinkToFit="1"/>
    </xf>
    <xf numFmtId="182" fontId="4" fillId="0" borderId="46" xfId="0" applyNumberFormat="1" applyFont="1" applyBorder="1" applyAlignment="1">
      <alignment horizontal="left" vertical="center" shrinkToFit="1"/>
    </xf>
    <xf numFmtId="182" fontId="4" fillId="0" borderId="0" xfId="0" applyNumberFormat="1" applyFont="1" applyAlignment="1">
      <alignment horizontal="left" vertical="center" shrinkToFit="1"/>
    </xf>
    <xf numFmtId="0" fontId="4" fillId="0" borderId="2" xfId="0" applyFont="1" applyBorder="1" applyAlignment="1">
      <alignment horizontal="left" vertical="center" wrapText="1" shrinkToFit="1"/>
    </xf>
    <xf numFmtId="38" fontId="4" fillId="0" borderId="2" xfId="1" applyFont="1" applyFill="1" applyBorder="1" applyAlignment="1">
      <alignment vertical="center" shrinkToFit="1"/>
    </xf>
    <xf numFmtId="0" fontId="4" fillId="7" borderId="2" xfId="0" applyFont="1" applyFill="1" applyBorder="1" applyAlignment="1">
      <alignment horizontal="left" vertical="center" wrapText="1" shrinkToFit="1"/>
    </xf>
    <xf numFmtId="38" fontId="4" fillId="7" borderId="2" xfId="1" applyFont="1" applyFill="1" applyBorder="1" applyAlignment="1">
      <alignment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15" fillId="0" borderId="6" xfId="0" applyNumberFormat="1" applyFont="1" applyBorder="1" applyAlignment="1">
      <alignment horizontal="right" vertical="center" shrinkToFit="1"/>
    </xf>
    <xf numFmtId="177" fontId="15" fillId="0" borderId="7" xfId="0" applyNumberFormat="1" applyFont="1" applyBorder="1" applyAlignment="1">
      <alignment horizontal="right" vertical="center" shrinkToFit="1"/>
    </xf>
    <xf numFmtId="177" fontId="15" fillId="0" borderId="1" xfId="0" applyNumberFormat="1" applyFont="1" applyBorder="1" applyAlignment="1">
      <alignment horizontal="right" vertical="center" shrinkToFit="1"/>
    </xf>
    <xf numFmtId="177" fontId="15" fillId="0" borderId="9" xfId="0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  <xf numFmtId="0" fontId="14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176" fontId="4" fillId="0" borderId="0" xfId="0" applyNumberFormat="1" applyFont="1" applyAlignment="1">
      <alignment horizontal="left" vertical="center" shrinkToFit="1"/>
    </xf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8" fontId="4" fillId="0" borderId="1" xfId="1" applyFont="1" applyBorder="1" applyAlignment="1">
      <alignment horizontal="right" vertical="center" shrinkToFit="1"/>
    </xf>
    <xf numFmtId="0" fontId="4" fillId="7" borderId="2" xfId="0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38" fontId="4" fillId="7" borderId="2" xfId="1" applyFont="1" applyFill="1" applyBorder="1" applyAlignment="1">
      <alignment horizontal="right" vertical="center" shrinkToFit="1"/>
    </xf>
    <xf numFmtId="38" fontId="4" fillId="0" borderId="2" xfId="1" applyFont="1" applyFill="1" applyBorder="1" applyAlignment="1">
      <alignment horizontal="right" vertical="center" shrinkToFit="1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6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177" fontId="15" fillId="0" borderId="46" xfId="0" applyNumberFormat="1" applyFont="1" applyBorder="1" applyAlignment="1">
      <alignment vertical="center" shrinkToFit="1"/>
    </xf>
    <xf numFmtId="177" fontId="15" fillId="0" borderId="4" xfId="0" applyNumberFormat="1" applyFont="1" applyBorder="1" applyAlignment="1">
      <alignment vertical="center" shrinkToFit="1"/>
    </xf>
    <xf numFmtId="0" fontId="18" fillId="0" borderId="2" xfId="0" applyFont="1" applyBorder="1" applyAlignment="1">
      <alignment vertical="center" wrapText="1"/>
    </xf>
    <xf numFmtId="0" fontId="18" fillId="7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shrinkToFit="1"/>
    </xf>
  </cellXfs>
  <cellStyles count="3">
    <cellStyle name="KANAME" xfId="2"/>
    <cellStyle name="桁区切り" xfId="1" builtinId="6"/>
    <cellStyle name="標準" xfId="0" builtinId="0"/>
  </cellStyles>
  <dxfs count="34"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border>
        <top style="thin">
          <color rgb="FFFFFFFF"/>
        </top>
      </border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numFmt numFmtId="188" formatCode="#,##0.###"/>
    </dxf>
    <dxf>
      <numFmt numFmtId="3" formatCode="#,##0"/>
    </dxf>
    <dxf>
      <numFmt numFmtId="184" formatCode="#,##0.#?;\-#,##0.#?"/>
    </dxf>
    <dxf>
      <numFmt numFmtId="185" formatCode="#,##0_._0_0;\-#,##0_._0_0"/>
    </dxf>
    <dxf>
      <numFmt numFmtId="186" formatCode="#,##0.?;\-#,##0.?"/>
    </dxf>
    <dxf>
      <numFmt numFmtId="187" formatCode="#,##0_._0;\-#,##0_._0"/>
    </dxf>
    <dxf>
      <numFmt numFmtId="0" formatCode="General"/>
    </dxf>
    <dxf>
      <numFmt numFmtId="0" formatCode="General"/>
    </dxf>
    <dxf>
      <border>
        <top style="thin">
          <color rgb="FFFFFFFF"/>
        </top>
      </border>
    </dxf>
    <dxf>
      <numFmt numFmtId="188" formatCode="#,##0.###"/>
    </dxf>
    <dxf>
      <numFmt numFmtId="3" formatCode="#,##0"/>
    </dxf>
  </dxfs>
  <tableStyles count="0" defaultTableStyle="TableStyleMedium9" defaultPivotStyle="PivotStyleLight16"/>
  <colors>
    <mruColors>
      <color rgb="FFF0F0F0"/>
      <color rgb="FFF1E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4</xdr:row>
      <xdr:rowOff>238564</xdr:rowOff>
    </xdr:from>
    <xdr:to>
      <xdr:col>11</xdr:col>
      <xdr:colOff>275998</xdr:colOff>
      <xdr:row>6</xdr:row>
      <xdr:rowOff>58677</xdr:rowOff>
    </xdr:to>
    <xdr:sp macro="" textlink="Kaisyamei">
      <xdr:nvSpPr>
        <xdr:cNvPr id="15" name="TEXT_NAME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4619625" y="962464"/>
          <a:ext cx="2104798" cy="296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5E8F84EF-A3F8-4B4B-9DD2-20FCF9727DBA}" type="TxLink">
            <a:rPr kumimoji="1" lang="ja-JP" altLang="en-US" sz="14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株式会社　プラスバイプラス</a:t>
          </a:fld>
          <a:endParaRPr kumimoji="1" lang="ja-JP" altLang="en-US" sz="14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409575</xdr:colOff>
      <xdr:row>6</xdr:row>
      <xdr:rowOff>134583</xdr:rowOff>
    </xdr:from>
    <xdr:to>
      <xdr:col>8</xdr:col>
      <xdr:colOff>195641</xdr:colOff>
      <xdr:row>7</xdr:row>
      <xdr:rowOff>165333</xdr:rowOff>
    </xdr:to>
    <xdr:sp macro="" textlink="YubinNo_Text">
      <xdr:nvSpPr>
        <xdr:cNvPr id="16" name="TEXT_N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4619625" y="1334733"/>
          <a:ext cx="8147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06498BE9-6FD5-4D17-B316-785F439FA3E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400050</xdr:colOff>
      <xdr:row>7</xdr:row>
      <xdr:rowOff>121074</xdr:rowOff>
    </xdr:from>
    <xdr:to>
      <xdr:col>13</xdr:col>
      <xdr:colOff>0</xdr:colOff>
      <xdr:row>9</xdr:row>
      <xdr:rowOff>42852</xdr:rowOff>
    </xdr:to>
    <xdr:sp macro="" textlink="Jyusyo">
      <xdr:nvSpPr>
        <xdr:cNvPr id="17" name="TEXT_ADDR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4610100" y="1502199"/>
          <a:ext cx="3000375" cy="2837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803CA0C8-F63F-4329-B0EC-42C57C92F762}" type="TxLink">
            <a:rPr lang="ja-JP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409575</xdr:colOff>
      <xdr:row>8</xdr:row>
      <xdr:rowOff>179568</xdr:rowOff>
    </xdr:from>
    <xdr:to>
      <xdr:col>10</xdr:col>
      <xdr:colOff>64141</xdr:colOff>
      <xdr:row>10</xdr:row>
      <xdr:rowOff>41394</xdr:rowOff>
    </xdr:to>
    <xdr:sp macro="" textlink="TelNo_Text">
      <xdr:nvSpPr>
        <xdr:cNvPr id="18" name="TEXT_TEL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619625" y="1741668"/>
          <a:ext cx="1588141" cy="2237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BB537C5-32E1-4A17-8143-E5C423A26DB2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99391</xdr:colOff>
      <xdr:row>8</xdr:row>
      <xdr:rowOff>180128</xdr:rowOff>
    </xdr:from>
    <xdr:to>
      <xdr:col>13</xdr:col>
      <xdr:colOff>0</xdr:colOff>
      <xdr:row>10</xdr:row>
      <xdr:rowOff>41394</xdr:rowOff>
    </xdr:to>
    <xdr:sp macro="" textlink="FaxNo_Text">
      <xdr:nvSpPr>
        <xdr:cNvPr id="19" name="TEXT_FAX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6243016" y="1742228"/>
          <a:ext cx="1367459" cy="2232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1550C9F-67E7-45E7-A68E-A5CB2A4ECC58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FAX:03-880-8880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400050</xdr:colOff>
      <xdr:row>9</xdr:row>
      <xdr:rowOff>178110</xdr:rowOff>
    </xdr:from>
    <xdr:to>
      <xdr:col>13</xdr:col>
      <xdr:colOff>0</xdr:colOff>
      <xdr:row>11</xdr:row>
      <xdr:rowOff>16598</xdr:rowOff>
    </xdr:to>
    <xdr:sp macro="" textlink="Url">
      <xdr:nvSpPr>
        <xdr:cNvPr id="20" name="TEXT_URL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610100" y="1921185"/>
          <a:ext cx="3000375" cy="2004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8691401F-8033-4686-B466-511073DA2CCB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400051</xdr:colOff>
      <xdr:row>10</xdr:row>
      <xdr:rowOff>153314</xdr:rowOff>
    </xdr:from>
    <xdr:to>
      <xdr:col>13</xdr:col>
      <xdr:colOff>0</xdr:colOff>
      <xdr:row>11</xdr:row>
      <xdr:rowOff>180975</xdr:rowOff>
    </xdr:to>
    <xdr:sp macro="" textlink="TantoSyainmei_Text">
      <xdr:nvSpPr>
        <xdr:cNvPr id="21" name="TEXT_HUMAN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4610101" y="2077364"/>
          <a:ext cx="3000374" cy="208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E8184C8-968C-41BC-ABF7-CA13356F67D0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400050</xdr:colOff>
      <xdr:row>11</xdr:row>
      <xdr:rowOff>134271</xdr:rowOff>
    </xdr:from>
    <xdr:to>
      <xdr:col>13</xdr:col>
      <xdr:colOff>0</xdr:colOff>
      <xdr:row>11</xdr:row>
      <xdr:rowOff>342900</xdr:rowOff>
    </xdr:to>
    <xdr:sp macro="" textlink="MailAddress_Text">
      <xdr:nvSpPr>
        <xdr:cNvPr id="22" name="TEXT_URL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4610100" y="2239296"/>
          <a:ext cx="3000375" cy="208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69990B07-BF68-43E7-A0AA-16A3265E9405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142875</xdr:colOff>
      <xdr:row>4</xdr:row>
      <xdr:rowOff>62861</xdr:rowOff>
    </xdr:from>
    <xdr:to>
      <xdr:col>11</xdr:col>
      <xdr:colOff>696622</xdr:colOff>
      <xdr:row>4</xdr:row>
      <xdr:rowOff>253426</xdr:rowOff>
    </xdr:to>
    <xdr:sp macro="" textlink="Kyoka_Text">
      <xdr:nvSpPr>
        <xdr:cNvPr id="27" name="TEXT_KENNO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5381625" y="786761"/>
          <a:ext cx="1763422" cy="190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ABBF84B2-6B31-4161-A22A-937D68FEFFB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409575</xdr:colOff>
      <xdr:row>5</xdr:row>
      <xdr:rowOff>157617</xdr:rowOff>
    </xdr:from>
    <xdr:to>
      <xdr:col>10</xdr:col>
      <xdr:colOff>2947</xdr:colOff>
      <xdr:row>6</xdr:row>
      <xdr:rowOff>178842</xdr:rowOff>
    </xdr:to>
    <xdr:sp macro="" textlink="Daihyosyamei_Text">
      <xdr:nvSpPr>
        <xdr:cNvPr id="28" name="TEXT_DAI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4619625" y="1167267"/>
          <a:ext cx="1526947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60E707C4-E604-497C-8470-97E09FED1EE5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4</xdr:col>
      <xdr:colOff>18156</xdr:colOff>
      <xdr:row>0</xdr:row>
      <xdr:rowOff>114300</xdr:rowOff>
    </xdr:from>
    <xdr:to>
      <xdr:col>6</xdr:col>
      <xdr:colOff>353317</xdr:colOff>
      <xdr:row>2</xdr:row>
      <xdr:rowOff>133480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723256" y="114300"/>
          <a:ext cx="1840111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支　払　明　細　書</a:t>
          </a:r>
        </a:p>
      </xdr:txBody>
    </xdr:sp>
    <xdr:clientData/>
  </xdr:twoCellAnchor>
  <xdr:twoCellAnchor>
    <xdr:from>
      <xdr:col>4</xdr:col>
      <xdr:colOff>0</xdr:colOff>
      <xdr:row>2</xdr:row>
      <xdr:rowOff>123825</xdr:rowOff>
    </xdr:from>
    <xdr:to>
      <xdr:col>6</xdr:col>
      <xdr:colOff>447675</xdr:colOff>
      <xdr:row>2</xdr:row>
      <xdr:rowOff>123825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2705100" y="485775"/>
          <a:ext cx="195262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6</xdr:row>
      <xdr:rowOff>123825</xdr:rowOff>
    </xdr:from>
    <xdr:to>
      <xdr:col>10</xdr:col>
      <xdr:colOff>185625</xdr:colOff>
      <xdr:row>11</xdr:row>
      <xdr:rowOff>118950</xdr:rowOff>
    </xdr:to>
    <xdr:pic>
      <xdr:nvPicPr>
        <xdr:cNvPr id="2" name="簡易縦_KakuinImg">
          <a:extLst>
            <a:ext uri="{FF2B5EF4-FFF2-40B4-BE49-F238E27FC236}">
              <a16:creationId xmlns:a16="http://schemas.microsoft.com/office/drawing/2014/main" id="{B3A8D691-0B3A-49D6-9623-568DC9B372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132397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47625</xdr:colOff>
      <xdr:row>6</xdr:row>
      <xdr:rowOff>104775</xdr:rowOff>
    </xdr:from>
    <xdr:to>
      <xdr:col>12</xdr:col>
      <xdr:colOff>61800</xdr:colOff>
      <xdr:row>11</xdr:row>
      <xdr:rowOff>99900</xdr:rowOff>
    </xdr:to>
    <xdr:pic>
      <xdr:nvPicPr>
        <xdr:cNvPr id="3" name="簡易縦_MaruinImg">
          <a:extLst>
            <a:ext uri="{FF2B5EF4-FFF2-40B4-BE49-F238E27FC236}">
              <a16:creationId xmlns:a16="http://schemas.microsoft.com/office/drawing/2014/main" id="{274BA054-F8D7-41B9-88FA-E4B5A996EF7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96050" y="1304925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485775</xdr:colOff>
      <xdr:row>3</xdr:row>
      <xdr:rowOff>19051</xdr:rowOff>
    </xdr:from>
    <xdr:to>
      <xdr:col>8</xdr:col>
      <xdr:colOff>127693</xdr:colOff>
      <xdr:row>4</xdr:row>
      <xdr:rowOff>258736</xdr:rowOff>
    </xdr:to>
    <xdr:pic>
      <xdr:nvPicPr>
        <xdr:cNvPr id="4" name="簡易縦_LogoImg">
          <a:extLst>
            <a:ext uri="{FF2B5EF4-FFF2-40B4-BE49-F238E27FC236}">
              <a16:creationId xmlns:a16="http://schemas.microsoft.com/office/drawing/2014/main" id="{D7F4BDEF-1A39-A15F-01A3-4E3AF96CA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95825" y="561976"/>
          <a:ext cx="670618" cy="420660"/>
        </a:xfrm>
        <a:prstGeom prst="rect">
          <a:avLst/>
        </a:prstGeom>
      </xdr:spPr>
    </xdr:pic>
    <xdr:clientData/>
  </xdr:twoCellAnchor>
  <xdr:twoCellAnchor>
    <xdr:from>
      <xdr:col>8</xdr:col>
      <xdr:colOff>79375</xdr:colOff>
      <xdr:row>3</xdr:row>
      <xdr:rowOff>53336</xdr:rowOff>
    </xdr:from>
    <xdr:to>
      <xdr:col>12</xdr:col>
      <xdr:colOff>269875</xdr:colOff>
      <xdr:row>4</xdr:row>
      <xdr:rowOff>62861</xdr:rowOff>
    </xdr:to>
    <xdr:sp macro="" textlink="InvoiceNo_Text">
      <xdr:nvSpPr>
        <xdr:cNvPr id="5" name="InvoiceBango">
          <a:extLst>
            <a:ext uri="{FF2B5EF4-FFF2-40B4-BE49-F238E27FC236}">
              <a16:creationId xmlns:a16="http://schemas.microsoft.com/office/drawing/2014/main" id="{D0CA26B7-B1BD-5A4A-3487-795301484AFE}"/>
            </a:ext>
          </a:extLst>
        </xdr:cNvPr>
        <xdr:cNvSpPr txBox="1"/>
      </xdr:nvSpPr>
      <xdr:spPr>
        <a:xfrm>
          <a:off x="5318125" y="596261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3329BCBC-1F49-4E75-B840-BEEC69B94F31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212725</xdr:colOff>
      <xdr:row>9</xdr:row>
      <xdr:rowOff>0</xdr:rowOff>
    </xdr:from>
    <xdr:to>
      <xdr:col>1</xdr:col>
      <xdr:colOff>773652</xdr:colOff>
      <xdr:row>10</xdr:row>
      <xdr:rowOff>101923</xdr:rowOff>
    </xdr:to>
    <xdr:sp macro="" textlink="DispKeigenRate_Text">
      <xdr:nvSpPr>
        <xdr:cNvPr id="6" name="TEXT_KEIGENRATE">
          <a:extLst>
            <a:ext uri="{FF2B5EF4-FFF2-40B4-BE49-F238E27FC236}">
              <a16:creationId xmlns:a16="http://schemas.microsoft.com/office/drawing/2014/main" id="{4879C7A7-3A73-FFC1-9ABE-1CFC148E8069}"/>
            </a:ext>
          </a:extLst>
        </xdr:cNvPr>
        <xdr:cNvSpPr txBox="1"/>
      </xdr:nvSpPr>
      <xdr:spPr>
        <a:xfrm>
          <a:off x="212725" y="1743075"/>
          <a:ext cx="837152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AEFFCEC1-1924-4502-BEFC-B0E213607626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8%対象合計</a:t>
          </a:fld>
          <a:endParaRPr kumimoji="1" lang="ja-JP" altLang="en-US" sz="1100"/>
        </a:p>
      </xdr:txBody>
    </xdr:sp>
    <xdr:clientData/>
  </xdr:twoCellAnchor>
  <xdr:twoCellAnchor>
    <xdr:from>
      <xdr:col>1</xdr:col>
      <xdr:colOff>621252</xdr:colOff>
      <xdr:row>9</xdr:row>
      <xdr:rowOff>0</xdr:rowOff>
    </xdr:from>
    <xdr:to>
      <xdr:col>3</xdr:col>
      <xdr:colOff>262002</xdr:colOff>
      <xdr:row>10</xdr:row>
      <xdr:rowOff>101923</xdr:rowOff>
    </xdr:to>
    <xdr:sp macro="" textlink="KeigenObjTotal_Text">
      <xdr:nvSpPr>
        <xdr:cNvPr id="7" name="TEXT_KEIGENTOTAL">
          <a:extLst>
            <a:ext uri="{FF2B5EF4-FFF2-40B4-BE49-F238E27FC236}">
              <a16:creationId xmlns:a16="http://schemas.microsoft.com/office/drawing/2014/main" id="{98280CD3-DECC-64E2-DB08-CB9848ED618C}"/>
            </a:ext>
          </a:extLst>
        </xdr:cNvPr>
        <xdr:cNvSpPr txBox="1"/>
      </xdr:nvSpPr>
      <xdr:spPr>
        <a:xfrm>
          <a:off x="897477" y="1743075"/>
          <a:ext cx="126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71D8F0DB-3846-44A8-AD5C-11844703F961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500602</xdr:colOff>
      <xdr:row>9</xdr:row>
      <xdr:rowOff>0</xdr:rowOff>
    </xdr:from>
    <xdr:to>
      <xdr:col>4</xdr:col>
      <xdr:colOff>452724</xdr:colOff>
      <xdr:row>10</xdr:row>
      <xdr:rowOff>101923</xdr:rowOff>
    </xdr:to>
    <xdr:sp macro="" textlink="DispKeigenZei_Text">
      <xdr:nvSpPr>
        <xdr:cNvPr id="8" name="TEXT_KEIGENZEI">
          <a:extLst>
            <a:ext uri="{FF2B5EF4-FFF2-40B4-BE49-F238E27FC236}">
              <a16:creationId xmlns:a16="http://schemas.microsoft.com/office/drawing/2014/main" id="{F3F02D2E-BC7C-4E72-F2DF-D03E0537EA55}"/>
            </a:ext>
          </a:extLst>
        </xdr:cNvPr>
        <xdr:cNvSpPr txBox="1"/>
      </xdr:nvSpPr>
      <xdr:spPr>
        <a:xfrm>
          <a:off x="2396077" y="1743075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5F0FD9E6-5843-4E8D-BA28-B550E5685148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4</xdr:col>
      <xdr:colOff>300324</xdr:colOff>
      <xdr:row>9</xdr:row>
      <xdr:rowOff>0</xdr:rowOff>
    </xdr:from>
    <xdr:to>
      <xdr:col>6</xdr:col>
      <xdr:colOff>55374</xdr:colOff>
      <xdr:row>10</xdr:row>
      <xdr:rowOff>101923</xdr:rowOff>
    </xdr:to>
    <xdr:sp macro="" textlink="KeigenTotal_Text">
      <xdr:nvSpPr>
        <xdr:cNvPr id="9" name="TEXT_KEIGENZEITOTAL">
          <a:extLst>
            <a:ext uri="{FF2B5EF4-FFF2-40B4-BE49-F238E27FC236}">
              <a16:creationId xmlns:a16="http://schemas.microsoft.com/office/drawing/2014/main" id="{2A77F80B-7845-10B4-7BA9-AC6DD09DFD3A}"/>
            </a:ext>
          </a:extLst>
        </xdr:cNvPr>
        <xdr:cNvSpPr txBox="1"/>
      </xdr:nvSpPr>
      <xdr:spPr>
        <a:xfrm>
          <a:off x="3005424" y="1743075"/>
          <a:ext cx="126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CF68FB37-E428-48FC-916F-B0755813F168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80,000</a:t>
          </a:fld>
          <a:endParaRPr kumimoji="1" lang="ja-JP" altLang="en-US" sz="1100"/>
        </a:p>
      </xdr:txBody>
    </xdr:sp>
    <xdr:clientData/>
  </xdr:twoCellAnchor>
  <xdr:twoCellAnchor>
    <xdr:from>
      <xdr:col>0</xdr:col>
      <xdr:colOff>212725</xdr:colOff>
      <xdr:row>9</xdr:row>
      <xdr:rowOff>168598</xdr:rowOff>
    </xdr:from>
    <xdr:to>
      <xdr:col>2</xdr:col>
      <xdr:colOff>35714</xdr:colOff>
      <xdr:row>11</xdr:row>
      <xdr:rowOff>89546</xdr:rowOff>
    </xdr:to>
    <xdr:sp macro="" textlink="DispHyojunRate_Text">
      <xdr:nvSpPr>
        <xdr:cNvPr id="10" name="TEXT_HYOJUNRATE">
          <a:extLst>
            <a:ext uri="{FF2B5EF4-FFF2-40B4-BE49-F238E27FC236}">
              <a16:creationId xmlns:a16="http://schemas.microsoft.com/office/drawing/2014/main" id="{20E0296C-795C-8D13-CBFE-68E2C8348847}"/>
            </a:ext>
          </a:extLst>
        </xdr:cNvPr>
        <xdr:cNvSpPr txBox="1"/>
      </xdr:nvSpPr>
      <xdr:spPr>
        <a:xfrm>
          <a:off x="212725" y="1911673"/>
          <a:ext cx="908839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D3F16854-6EF3-4799-AAAC-C655AAD1E1F9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10%対象合計</a:t>
          </a:fld>
          <a:endParaRPr kumimoji="1" lang="ja-JP" altLang="en-US" sz="1100"/>
        </a:p>
      </xdr:txBody>
    </xdr:sp>
    <xdr:clientData/>
  </xdr:twoCellAnchor>
  <xdr:twoCellAnchor>
    <xdr:from>
      <xdr:col>1</xdr:col>
      <xdr:colOff>621252</xdr:colOff>
      <xdr:row>9</xdr:row>
      <xdr:rowOff>168598</xdr:rowOff>
    </xdr:from>
    <xdr:to>
      <xdr:col>3</xdr:col>
      <xdr:colOff>262002</xdr:colOff>
      <xdr:row>11</xdr:row>
      <xdr:rowOff>89546</xdr:rowOff>
    </xdr:to>
    <xdr:sp macro="" textlink="HyojunObjTotal_Text">
      <xdr:nvSpPr>
        <xdr:cNvPr id="11" name="TEXT_HYOJUNTOTAL">
          <a:extLst>
            <a:ext uri="{FF2B5EF4-FFF2-40B4-BE49-F238E27FC236}">
              <a16:creationId xmlns:a16="http://schemas.microsoft.com/office/drawing/2014/main" id="{4E38A6AF-8C91-28CC-EC53-2948580046A4}"/>
            </a:ext>
          </a:extLst>
        </xdr:cNvPr>
        <xdr:cNvSpPr txBox="1"/>
      </xdr:nvSpPr>
      <xdr:spPr>
        <a:xfrm>
          <a:off x="897477" y="1911673"/>
          <a:ext cx="126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97BCC022-D817-4F9A-BAFB-195987600AEB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500602</xdr:colOff>
      <xdr:row>9</xdr:row>
      <xdr:rowOff>168598</xdr:rowOff>
    </xdr:from>
    <xdr:to>
      <xdr:col>4</xdr:col>
      <xdr:colOff>452724</xdr:colOff>
      <xdr:row>11</xdr:row>
      <xdr:rowOff>89546</xdr:rowOff>
    </xdr:to>
    <xdr:sp macro="" textlink="DispHyojunZei_Text">
      <xdr:nvSpPr>
        <xdr:cNvPr id="12" name="TEXT_HYOJUNZEI">
          <a:extLst>
            <a:ext uri="{FF2B5EF4-FFF2-40B4-BE49-F238E27FC236}">
              <a16:creationId xmlns:a16="http://schemas.microsoft.com/office/drawing/2014/main" id="{35428FE5-BCC8-E88D-7DFE-F9ECDCA5943C}"/>
            </a:ext>
          </a:extLst>
        </xdr:cNvPr>
        <xdr:cNvSpPr txBox="1"/>
      </xdr:nvSpPr>
      <xdr:spPr>
        <a:xfrm>
          <a:off x="2396077" y="1911673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7ABB273B-C30B-4978-AE28-708386D9E8E8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4</xdr:col>
      <xdr:colOff>300324</xdr:colOff>
      <xdr:row>9</xdr:row>
      <xdr:rowOff>168598</xdr:rowOff>
    </xdr:from>
    <xdr:to>
      <xdr:col>6</xdr:col>
      <xdr:colOff>55374</xdr:colOff>
      <xdr:row>11</xdr:row>
      <xdr:rowOff>89546</xdr:rowOff>
    </xdr:to>
    <xdr:sp macro="" textlink="HyojunTotal_Text">
      <xdr:nvSpPr>
        <xdr:cNvPr id="13" name="TEXT_HYOJUNZEITOTAL">
          <a:extLst>
            <a:ext uri="{FF2B5EF4-FFF2-40B4-BE49-F238E27FC236}">
              <a16:creationId xmlns:a16="http://schemas.microsoft.com/office/drawing/2014/main" id="{524C1B39-8873-8C70-F960-85DEBE622008}"/>
            </a:ext>
          </a:extLst>
        </xdr:cNvPr>
        <xdr:cNvSpPr txBox="1"/>
      </xdr:nvSpPr>
      <xdr:spPr>
        <a:xfrm>
          <a:off x="3005424" y="1911673"/>
          <a:ext cx="126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3ED87EC1-E764-4B5F-BE39-145344B23AAF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100,000</a:t>
          </a:fld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18156</xdr:colOff>
      <xdr:row>0</xdr:row>
      <xdr:rowOff>114300</xdr:rowOff>
    </xdr:from>
    <xdr:to>
      <xdr:col>6</xdr:col>
      <xdr:colOff>353317</xdr:colOff>
      <xdr:row>2</xdr:row>
      <xdr:rowOff>133480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2723256" y="114300"/>
          <a:ext cx="1840111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支　払　明　細　書</a:t>
          </a:r>
        </a:p>
      </xdr:txBody>
    </xdr:sp>
    <xdr:clientData/>
  </xdr:twoCellAnchor>
  <xdr:twoCellAnchor>
    <xdr:from>
      <xdr:col>4</xdr:col>
      <xdr:colOff>0</xdr:colOff>
      <xdr:row>2</xdr:row>
      <xdr:rowOff>123825</xdr:rowOff>
    </xdr:from>
    <xdr:to>
      <xdr:col>6</xdr:col>
      <xdr:colOff>447675</xdr:colOff>
      <xdr:row>2</xdr:row>
      <xdr:rowOff>123825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>
          <a:off x="2705100" y="485775"/>
          <a:ext cx="1952625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466392</xdr:colOff>
      <xdr:row>0</xdr:row>
      <xdr:rowOff>56030</xdr:rowOff>
    </xdr:from>
    <xdr:to>
      <xdr:col>5</xdr:col>
      <xdr:colOff>1820331</xdr:colOff>
      <xdr:row>2</xdr:row>
      <xdr:rowOff>79972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4181142" y="56030"/>
          <a:ext cx="1840111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支　払　明　細　書</a:t>
          </a:r>
        </a:p>
      </xdr:txBody>
    </xdr:sp>
    <xdr:clientData/>
  </xdr:twoCellAnchor>
  <xdr:twoCellAnchor>
    <xdr:from>
      <xdr:col>4</xdr:col>
      <xdr:colOff>448236</xdr:colOff>
      <xdr:row>2</xdr:row>
      <xdr:rowOff>68917</xdr:rowOff>
    </xdr:from>
    <xdr:to>
      <xdr:col>5</xdr:col>
      <xdr:colOff>1919008</xdr:colOff>
      <xdr:row>2</xdr:row>
      <xdr:rowOff>68917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/>
      </xdr:nvCxnSpPr>
      <xdr:spPr>
        <a:xfrm>
          <a:off x="4162986" y="430867"/>
          <a:ext cx="1956547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188124</xdr:colOff>
      <xdr:row>4</xdr:row>
      <xdr:rowOff>85767</xdr:rowOff>
    </xdr:from>
    <xdr:to>
      <xdr:col>9</xdr:col>
      <xdr:colOff>427610</xdr:colOff>
      <xdr:row>5</xdr:row>
      <xdr:rowOff>45183</xdr:rowOff>
    </xdr:to>
    <xdr:sp macro="" textlink="Kaisyamei">
      <xdr:nvSpPr>
        <xdr:cNvPr id="20" name="TEXT_NAME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7217574" y="1019217"/>
          <a:ext cx="2106386" cy="2927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4E6C0FA4-C131-432F-8721-FFC44FCC5F7F}" type="TxLink">
            <a:rPr kumimoji="1" lang="ja-JP" altLang="en-US" sz="14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株式会社　プラスバイプラス</a:t>
          </a:fld>
          <a:endParaRPr kumimoji="1" lang="ja-JP" altLang="en-US" sz="14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188124</xdr:colOff>
      <xdr:row>5</xdr:row>
      <xdr:rowOff>170137</xdr:rowOff>
    </xdr:from>
    <xdr:to>
      <xdr:col>7</xdr:col>
      <xdr:colOff>348047</xdr:colOff>
      <xdr:row>6</xdr:row>
      <xdr:rowOff>115162</xdr:rowOff>
    </xdr:to>
    <xdr:sp macro="" textlink="YubinNo_Text">
      <xdr:nvSpPr>
        <xdr:cNvPr id="21" name="TEXT_NO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7217574" y="1436962"/>
          <a:ext cx="817148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6B990E8E-6940-48AE-B194-3F16C02F7E28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178599</xdr:colOff>
      <xdr:row>6</xdr:row>
      <xdr:rowOff>24700</xdr:rowOff>
    </xdr:from>
    <xdr:to>
      <xdr:col>10</xdr:col>
      <xdr:colOff>1064424</xdr:colOff>
      <xdr:row>7</xdr:row>
      <xdr:rowOff>21487</xdr:rowOff>
    </xdr:to>
    <xdr:sp macro="" textlink="Jyusyo">
      <xdr:nvSpPr>
        <xdr:cNvPr id="22" name="TEXT_ADDR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7208049" y="1558225"/>
          <a:ext cx="3314700" cy="2825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6FBEC006-4357-42FC-A44C-77391B18104B}" type="TxLink">
            <a:rPr lang="ja-JP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188124</xdr:colOff>
      <xdr:row>6</xdr:row>
      <xdr:rowOff>266385</xdr:rowOff>
    </xdr:from>
    <xdr:to>
      <xdr:col>8</xdr:col>
      <xdr:colOff>456656</xdr:colOff>
      <xdr:row>7</xdr:row>
      <xdr:rowOff>202427</xdr:rowOff>
    </xdr:to>
    <xdr:sp macro="" textlink="TelNo_Text">
      <xdr:nvSpPr>
        <xdr:cNvPr id="23" name="TEXT_TEL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7217574" y="1799910"/>
          <a:ext cx="1592507" cy="221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8D99909B-7964-4F5E-A917-05C8950C860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491906</xdr:colOff>
      <xdr:row>6</xdr:row>
      <xdr:rowOff>266945</xdr:rowOff>
    </xdr:from>
    <xdr:to>
      <xdr:col>12</xdr:col>
      <xdr:colOff>96426</xdr:colOff>
      <xdr:row>7</xdr:row>
      <xdr:rowOff>202427</xdr:rowOff>
    </xdr:to>
    <xdr:sp macro="" textlink="FaxNo_Text">
      <xdr:nvSpPr>
        <xdr:cNvPr id="24" name="TEXT_FAX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8845331" y="1800470"/>
          <a:ext cx="2042920" cy="221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FB26EBC-1F61-49A7-AEB4-5BB440D22283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FAX:03-880-8880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178600</xdr:colOff>
      <xdr:row>7</xdr:row>
      <xdr:rowOff>161575</xdr:rowOff>
    </xdr:from>
    <xdr:to>
      <xdr:col>11</xdr:col>
      <xdr:colOff>95251</xdr:colOff>
      <xdr:row>8</xdr:row>
      <xdr:rowOff>79375</xdr:rowOff>
    </xdr:to>
    <xdr:sp macro="" textlink="Url">
      <xdr:nvSpPr>
        <xdr:cNvPr id="26" name="TEXT_URL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7208050" y="1980850"/>
          <a:ext cx="3412326" cy="20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1D4CB4FF-435D-453D-85C8-45EF560E3386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178600</xdr:colOff>
      <xdr:row>8</xdr:row>
      <xdr:rowOff>14974</xdr:rowOff>
    </xdr:from>
    <xdr:to>
      <xdr:col>12</xdr:col>
      <xdr:colOff>1</xdr:colOff>
      <xdr:row>8</xdr:row>
      <xdr:rowOff>212726</xdr:rowOff>
    </xdr:to>
    <xdr:sp macro="" textlink="TantoSyainmei_Text">
      <xdr:nvSpPr>
        <xdr:cNvPr id="27" name="TEXT_HUMAN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7208050" y="2119999"/>
          <a:ext cx="3583776" cy="1977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F5DF28D-829F-430A-8E2A-FDC6C7C29C57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178599</xdr:colOff>
      <xdr:row>8</xdr:row>
      <xdr:rowOff>159272</xdr:rowOff>
    </xdr:from>
    <xdr:to>
      <xdr:col>11</xdr:col>
      <xdr:colOff>200025</xdr:colOff>
      <xdr:row>9</xdr:row>
      <xdr:rowOff>12699</xdr:rowOff>
    </xdr:to>
    <xdr:sp macro="" textlink="MailAddress_Text">
      <xdr:nvSpPr>
        <xdr:cNvPr id="29" name="TEXT_URL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7208049" y="2264297"/>
          <a:ext cx="3517101" cy="2153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954721F-0E40-4C8D-A83F-0F2C0B6D46F0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295281</xdr:colOff>
      <xdr:row>3</xdr:row>
      <xdr:rowOff>223334</xdr:rowOff>
    </xdr:from>
    <xdr:to>
      <xdr:col>10</xdr:col>
      <xdr:colOff>470431</xdr:colOff>
      <xdr:row>4</xdr:row>
      <xdr:rowOff>111209</xdr:rowOff>
    </xdr:to>
    <xdr:sp macro="" textlink="Kyoka_Text">
      <xdr:nvSpPr>
        <xdr:cNvPr id="30" name="TEXT_KENNO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7981956" y="832934"/>
          <a:ext cx="1946800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DAE2EFF6-D173-4A9E-9D44-D1C3BB11CF25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6</xdr:col>
      <xdr:colOff>188124</xdr:colOff>
      <xdr:row>5</xdr:row>
      <xdr:rowOff>3233</xdr:rowOff>
    </xdr:from>
    <xdr:to>
      <xdr:col>8</xdr:col>
      <xdr:colOff>395462</xdr:colOff>
      <xdr:row>5</xdr:row>
      <xdr:rowOff>210989</xdr:rowOff>
    </xdr:to>
    <xdr:sp macro="" textlink="Daihyosyamei_Text">
      <xdr:nvSpPr>
        <xdr:cNvPr id="31" name="TEXT_DAI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7217574" y="1270058"/>
          <a:ext cx="1531313" cy="2077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B5B0EE5F-E2F8-4E57-AF03-CBCE08FF2AE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81563</xdr:colOff>
      <xdr:row>5</xdr:row>
      <xdr:rowOff>21035</xdr:rowOff>
    </xdr:from>
    <xdr:to>
      <xdr:col>9</xdr:col>
      <xdr:colOff>438638</xdr:colOff>
      <xdr:row>8</xdr:row>
      <xdr:rowOff>82835</xdr:rowOff>
    </xdr:to>
    <xdr:pic>
      <xdr:nvPicPr>
        <xdr:cNvPr id="2" name="簡易横_KakuinImg">
          <a:extLst>
            <a:ext uri="{FF2B5EF4-FFF2-40B4-BE49-F238E27FC236}">
              <a16:creationId xmlns:a16="http://schemas.microsoft.com/office/drawing/2014/main" id="{A0AFA70C-60CC-4E09-9391-BEB8B1CC20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4988" y="128786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11911</xdr:colOff>
      <xdr:row>5</xdr:row>
      <xdr:rowOff>1985</xdr:rowOff>
    </xdr:from>
    <xdr:to>
      <xdr:col>10</xdr:col>
      <xdr:colOff>911911</xdr:colOff>
      <xdr:row>8</xdr:row>
      <xdr:rowOff>63785</xdr:rowOff>
    </xdr:to>
    <xdr:pic>
      <xdr:nvPicPr>
        <xdr:cNvPr id="3" name="簡易横_MaruinImg">
          <a:extLst>
            <a:ext uri="{FF2B5EF4-FFF2-40B4-BE49-F238E27FC236}">
              <a16:creationId xmlns:a16="http://schemas.microsoft.com/office/drawing/2014/main" id="{5DF6CFEA-68D0-4970-9ACE-AAFB3E67395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70236" y="1268810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161925</xdr:colOff>
      <xdr:row>2</xdr:row>
      <xdr:rowOff>174625</xdr:rowOff>
    </xdr:from>
    <xdr:to>
      <xdr:col>7</xdr:col>
      <xdr:colOff>285056</xdr:colOff>
      <xdr:row>4</xdr:row>
      <xdr:rowOff>96944</xdr:rowOff>
    </xdr:to>
    <xdr:pic>
      <xdr:nvPicPr>
        <xdr:cNvPr id="4" name="簡易横_LogoImg">
          <a:extLst>
            <a:ext uri="{FF2B5EF4-FFF2-40B4-BE49-F238E27FC236}">
              <a16:creationId xmlns:a16="http://schemas.microsoft.com/office/drawing/2014/main" id="{070EAD44-E073-3319-DB9F-ED6EAB43C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91375" y="536575"/>
          <a:ext cx="780356" cy="493819"/>
        </a:xfrm>
        <a:prstGeom prst="rect">
          <a:avLst/>
        </a:prstGeom>
      </xdr:spPr>
    </xdr:pic>
    <xdr:clientData/>
  </xdr:twoCellAnchor>
  <xdr:twoCellAnchor>
    <xdr:from>
      <xdr:col>7</xdr:col>
      <xdr:colOff>231781</xdr:colOff>
      <xdr:row>3</xdr:row>
      <xdr:rowOff>32834</xdr:rowOff>
    </xdr:from>
    <xdr:to>
      <xdr:col>10</xdr:col>
      <xdr:colOff>746131</xdr:colOff>
      <xdr:row>3</xdr:row>
      <xdr:rowOff>223334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6B706A21-5112-6FA5-BCE6-62C5920816A3}"/>
            </a:ext>
          </a:extLst>
        </xdr:cNvPr>
        <xdr:cNvSpPr txBox="1"/>
      </xdr:nvSpPr>
      <xdr:spPr>
        <a:xfrm>
          <a:off x="7918456" y="642434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9B7136F5-CF12-47F8-94F0-92424F330592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88900</xdr:colOff>
      <xdr:row>6</xdr:row>
      <xdr:rowOff>0</xdr:rowOff>
    </xdr:from>
    <xdr:to>
      <xdr:col>2</xdr:col>
      <xdr:colOff>773652</xdr:colOff>
      <xdr:row>6</xdr:row>
      <xdr:rowOff>282898</xdr:rowOff>
    </xdr:to>
    <xdr:sp macro="" textlink="DispKeigenRate_Text">
      <xdr:nvSpPr>
        <xdr:cNvPr id="7" name="TEXT_KEIGENRATE">
          <a:extLst>
            <a:ext uri="{FF2B5EF4-FFF2-40B4-BE49-F238E27FC236}">
              <a16:creationId xmlns:a16="http://schemas.microsoft.com/office/drawing/2014/main" id="{1AB11A2D-9BD3-95BD-EE91-928C4155FB66}"/>
            </a:ext>
          </a:extLst>
        </xdr:cNvPr>
        <xdr:cNvSpPr txBox="1"/>
      </xdr:nvSpPr>
      <xdr:spPr>
        <a:xfrm>
          <a:off x="250825" y="1533525"/>
          <a:ext cx="837152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053A043C-447F-4B53-B746-D96570365DD2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8%対象合計</a:t>
          </a:fld>
          <a:endParaRPr kumimoji="1" lang="ja-JP" altLang="en-US" sz="1100"/>
        </a:p>
      </xdr:txBody>
    </xdr:sp>
    <xdr:clientData/>
  </xdr:twoCellAnchor>
  <xdr:twoCellAnchor>
    <xdr:from>
      <xdr:col>2</xdr:col>
      <xdr:colOff>621252</xdr:colOff>
      <xdr:row>6</xdr:row>
      <xdr:rowOff>0</xdr:rowOff>
    </xdr:from>
    <xdr:to>
      <xdr:col>3</xdr:col>
      <xdr:colOff>365802</xdr:colOff>
      <xdr:row>6</xdr:row>
      <xdr:rowOff>282898</xdr:rowOff>
    </xdr:to>
    <xdr:sp macro="" textlink="KeigenObjTotal_Text">
      <xdr:nvSpPr>
        <xdr:cNvPr id="8" name="TEXT_KEIGENTOTAL">
          <a:extLst>
            <a:ext uri="{FF2B5EF4-FFF2-40B4-BE49-F238E27FC236}">
              <a16:creationId xmlns:a16="http://schemas.microsoft.com/office/drawing/2014/main" id="{E4EE9A09-97FE-1811-0A67-F03B79E2C28B}"/>
            </a:ext>
          </a:extLst>
        </xdr:cNvPr>
        <xdr:cNvSpPr txBox="1"/>
      </xdr:nvSpPr>
      <xdr:spPr>
        <a:xfrm>
          <a:off x="935577" y="1533525"/>
          <a:ext cx="144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704C06B3-372D-4AED-ABC3-6D43F700D260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424402</xdr:colOff>
      <xdr:row>6</xdr:row>
      <xdr:rowOff>0</xdr:rowOff>
    </xdr:from>
    <xdr:to>
      <xdr:col>3</xdr:col>
      <xdr:colOff>1186149</xdr:colOff>
      <xdr:row>6</xdr:row>
      <xdr:rowOff>282898</xdr:rowOff>
    </xdr:to>
    <xdr:sp macro="" textlink="DispKeigenZei_Text">
      <xdr:nvSpPr>
        <xdr:cNvPr id="9" name="TEXT_KEIGENZEI">
          <a:extLst>
            <a:ext uri="{FF2B5EF4-FFF2-40B4-BE49-F238E27FC236}">
              <a16:creationId xmlns:a16="http://schemas.microsoft.com/office/drawing/2014/main" id="{0CE740E5-E563-A7A8-00C4-3F82414B5E06}"/>
            </a:ext>
          </a:extLst>
        </xdr:cNvPr>
        <xdr:cNvSpPr txBox="1"/>
      </xdr:nvSpPr>
      <xdr:spPr>
        <a:xfrm>
          <a:off x="2434177" y="1533525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C95D8272-2CC6-448F-B1DC-259F40CCAAF5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1033749</xdr:colOff>
      <xdr:row>6</xdr:row>
      <xdr:rowOff>0</xdr:rowOff>
    </xdr:from>
    <xdr:to>
      <xdr:col>5</xdr:col>
      <xdr:colOff>282999</xdr:colOff>
      <xdr:row>6</xdr:row>
      <xdr:rowOff>282898</xdr:rowOff>
    </xdr:to>
    <xdr:sp macro="" textlink="KeigenTotal_Text">
      <xdr:nvSpPr>
        <xdr:cNvPr id="10" name="TEXT_KEIGENZEITOTAL">
          <a:extLst>
            <a:ext uri="{FF2B5EF4-FFF2-40B4-BE49-F238E27FC236}">
              <a16:creationId xmlns:a16="http://schemas.microsoft.com/office/drawing/2014/main" id="{7F4D5BB0-054E-D083-47E8-D53D93BF79AA}"/>
            </a:ext>
          </a:extLst>
        </xdr:cNvPr>
        <xdr:cNvSpPr txBox="1"/>
      </xdr:nvSpPr>
      <xdr:spPr>
        <a:xfrm>
          <a:off x="3043524" y="1533525"/>
          <a:ext cx="144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E37AE0AB-213F-4562-9A6F-8E346AAD57C4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80,000</a:t>
          </a:fld>
          <a:endParaRPr kumimoji="1" lang="ja-JP" altLang="en-US" sz="1100"/>
        </a:p>
      </xdr:txBody>
    </xdr:sp>
    <xdr:clientData/>
  </xdr:twoCellAnchor>
  <xdr:twoCellAnchor>
    <xdr:from>
      <xdr:col>1</xdr:col>
      <xdr:colOff>88900</xdr:colOff>
      <xdr:row>6</xdr:row>
      <xdr:rowOff>168598</xdr:rowOff>
    </xdr:from>
    <xdr:to>
      <xdr:col>2</xdr:col>
      <xdr:colOff>845339</xdr:colOff>
      <xdr:row>7</xdr:row>
      <xdr:rowOff>165746</xdr:rowOff>
    </xdr:to>
    <xdr:sp macro="" textlink="DispHyojunRate_Text">
      <xdr:nvSpPr>
        <xdr:cNvPr id="11" name="TEXT_HYOJUNRATE">
          <a:extLst>
            <a:ext uri="{FF2B5EF4-FFF2-40B4-BE49-F238E27FC236}">
              <a16:creationId xmlns:a16="http://schemas.microsoft.com/office/drawing/2014/main" id="{77CA4C42-94F3-85DC-216C-AE8D29DE11DB}"/>
            </a:ext>
          </a:extLst>
        </xdr:cNvPr>
        <xdr:cNvSpPr txBox="1"/>
      </xdr:nvSpPr>
      <xdr:spPr>
        <a:xfrm>
          <a:off x="250825" y="1702123"/>
          <a:ext cx="908839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B3AF5A80-2640-4B03-AF15-026B869845BF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10%対象合計</a:t>
          </a:fld>
          <a:endParaRPr kumimoji="1" lang="ja-JP" altLang="en-US" sz="1100"/>
        </a:p>
      </xdr:txBody>
    </xdr:sp>
    <xdr:clientData/>
  </xdr:twoCellAnchor>
  <xdr:twoCellAnchor>
    <xdr:from>
      <xdr:col>2</xdr:col>
      <xdr:colOff>621252</xdr:colOff>
      <xdr:row>6</xdr:row>
      <xdr:rowOff>168598</xdr:rowOff>
    </xdr:from>
    <xdr:to>
      <xdr:col>3</xdr:col>
      <xdr:colOff>365802</xdr:colOff>
      <xdr:row>7</xdr:row>
      <xdr:rowOff>165746</xdr:rowOff>
    </xdr:to>
    <xdr:sp macro="" textlink="HyojunObjTotal_Text">
      <xdr:nvSpPr>
        <xdr:cNvPr id="12" name="TEXT_HYOJUNTOTAL">
          <a:extLst>
            <a:ext uri="{FF2B5EF4-FFF2-40B4-BE49-F238E27FC236}">
              <a16:creationId xmlns:a16="http://schemas.microsoft.com/office/drawing/2014/main" id="{7EDC8A3A-5BC0-ED94-ECDD-F00DF37F29C8}"/>
            </a:ext>
          </a:extLst>
        </xdr:cNvPr>
        <xdr:cNvSpPr txBox="1"/>
      </xdr:nvSpPr>
      <xdr:spPr>
        <a:xfrm>
          <a:off x="935577" y="1702123"/>
          <a:ext cx="144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4A53D3AB-7F74-4CB0-9FD5-3A0EE6288C47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424402</xdr:colOff>
      <xdr:row>6</xdr:row>
      <xdr:rowOff>168598</xdr:rowOff>
    </xdr:from>
    <xdr:to>
      <xdr:col>3</xdr:col>
      <xdr:colOff>1186149</xdr:colOff>
      <xdr:row>7</xdr:row>
      <xdr:rowOff>165746</xdr:rowOff>
    </xdr:to>
    <xdr:sp macro="" textlink="DispHyojunZei_Text">
      <xdr:nvSpPr>
        <xdr:cNvPr id="13" name="TEXT_HYOJUNZEI">
          <a:extLst>
            <a:ext uri="{FF2B5EF4-FFF2-40B4-BE49-F238E27FC236}">
              <a16:creationId xmlns:a16="http://schemas.microsoft.com/office/drawing/2014/main" id="{65C682A8-BE6B-97DC-954C-E41986984B80}"/>
            </a:ext>
          </a:extLst>
        </xdr:cNvPr>
        <xdr:cNvSpPr txBox="1"/>
      </xdr:nvSpPr>
      <xdr:spPr>
        <a:xfrm>
          <a:off x="2434177" y="1702123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noAutofit/>
        </a:bodyPr>
        <a:lstStyle/>
        <a:p>
          <a:pPr algn="l"/>
          <a:fld id="{BB04C7CF-45A1-4BFA-952D-EC763E55D533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3</xdr:col>
      <xdr:colOff>1033749</xdr:colOff>
      <xdr:row>6</xdr:row>
      <xdr:rowOff>168598</xdr:rowOff>
    </xdr:from>
    <xdr:to>
      <xdr:col>5</xdr:col>
      <xdr:colOff>282999</xdr:colOff>
      <xdr:row>7</xdr:row>
      <xdr:rowOff>165746</xdr:rowOff>
    </xdr:to>
    <xdr:sp macro="" textlink="HyojunTotal_Text">
      <xdr:nvSpPr>
        <xdr:cNvPr id="14" name="TEXT_HYOJUNZEITOTAL">
          <a:extLst>
            <a:ext uri="{FF2B5EF4-FFF2-40B4-BE49-F238E27FC236}">
              <a16:creationId xmlns:a16="http://schemas.microsoft.com/office/drawing/2014/main" id="{FBC887B9-86D6-6953-B692-B7A451B82F45}"/>
            </a:ext>
          </a:extLst>
        </xdr:cNvPr>
        <xdr:cNvSpPr txBox="1"/>
      </xdr:nvSpPr>
      <xdr:spPr>
        <a:xfrm>
          <a:off x="3043524" y="1702123"/>
          <a:ext cx="1440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4EC1E17D-9D52-4CC2-B59E-412D3082B7B2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100,000</a:t>
          </a:fld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466392</xdr:colOff>
      <xdr:row>0</xdr:row>
      <xdr:rowOff>56030</xdr:rowOff>
    </xdr:from>
    <xdr:to>
      <xdr:col>5</xdr:col>
      <xdr:colOff>1820728</xdr:colOff>
      <xdr:row>2</xdr:row>
      <xdr:rowOff>46635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181142" y="56030"/>
          <a:ext cx="1840111" cy="3811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>
          <a:noAutofit/>
        </a:bodyPr>
        <a:lstStyle/>
        <a:p>
          <a:pPr algn="ctr"/>
          <a:r>
            <a:rPr kumimoji="1" lang="ja-JP" altLang="en-US" sz="1800" b="1">
              <a:latin typeface="Meiryo UI" pitchFamily="50" charset="-128"/>
              <a:ea typeface="Meiryo UI" pitchFamily="50" charset="-128"/>
              <a:cs typeface="Meiryo UI" pitchFamily="50" charset="-128"/>
            </a:rPr>
            <a:t>支　払　明　細　書</a:t>
          </a:r>
        </a:p>
      </xdr:txBody>
    </xdr:sp>
    <xdr:clientData/>
  </xdr:twoCellAnchor>
  <xdr:twoCellAnchor>
    <xdr:from>
      <xdr:col>4</xdr:col>
      <xdr:colOff>448236</xdr:colOff>
      <xdr:row>2</xdr:row>
      <xdr:rowOff>68917</xdr:rowOff>
    </xdr:from>
    <xdr:to>
      <xdr:col>5</xdr:col>
      <xdr:colOff>1919008</xdr:colOff>
      <xdr:row>2</xdr:row>
      <xdr:rowOff>68917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4162986" y="430867"/>
          <a:ext cx="1956547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J42"/>
  <sheetViews>
    <sheetView showGridLines="0" showRowColHeaders="0" zoomScaleNormal="100" workbookViewId="0"/>
  </sheetViews>
  <sheetFormatPr defaultRowHeight="17.25" customHeight="1"/>
  <cols>
    <col min="1" max="1" width="1.5" style="1" customWidth="1"/>
    <col min="2" max="2" width="2.375" style="1" customWidth="1"/>
    <col min="3" max="3" width="11.875" style="2" customWidth="1"/>
    <col min="4" max="4" width="34.125" style="1" customWidth="1"/>
    <col min="5" max="5" width="9.75" style="1" customWidth="1"/>
    <col min="6" max="6" width="3.75" style="1" bestFit="1" customWidth="1"/>
    <col min="7" max="7" width="9.75" style="1" customWidth="1"/>
    <col min="8" max="8" width="21.25" style="1" customWidth="1"/>
    <col min="9" max="16384" width="9" style="1"/>
  </cols>
  <sheetData>
    <row r="1" spans="2:10" ht="10.5" customHeight="1"/>
    <row r="2" spans="2:10" ht="24" customHeight="1">
      <c r="B2" s="3" t="s">
        <v>58</v>
      </c>
      <c r="C2" s="4"/>
      <c r="D2" s="5"/>
      <c r="E2" s="5"/>
      <c r="F2" s="5"/>
      <c r="G2" s="5"/>
      <c r="H2" s="6"/>
    </row>
    <row r="3" spans="2:10" ht="17.25" customHeight="1">
      <c r="B3" s="7"/>
      <c r="C3" s="8" t="s">
        <v>0</v>
      </c>
      <c r="D3" s="9">
        <v>12345678</v>
      </c>
      <c r="E3" s="10"/>
      <c r="F3" s="11"/>
      <c r="G3" s="11"/>
      <c r="H3" s="12"/>
    </row>
    <row r="4" spans="2:10" ht="17.25" customHeight="1">
      <c r="B4" s="7"/>
      <c r="C4" s="13" t="s">
        <v>11</v>
      </c>
      <c r="D4" s="14">
        <v>43459</v>
      </c>
      <c r="E4" s="15" t="str">
        <f>IF(ChumonOutDate="","",TEXT(ChumonOutDate,"yyyy/mm/dd(aaa)"))</f>
        <v>2018/12/25(火)</v>
      </c>
      <c r="F4" s="16"/>
      <c r="G4" s="17"/>
      <c r="H4" s="18"/>
    </row>
    <row r="5" spans="2:10" ht="17.25" customHeight="1">
      <c r="B5" s="7"/>
      <c r="C5" s="19"/>
      <c r="D5" s="20"/>
      <c r="E5" s="21"/>
      <c r="F5" s="22"/>
      <c r="G5" s="22"/>
      <c r="H5" s="23"/>
    </row>
    <row r="6" spans="2:10" ht="17.25" customHeight="1">
      <c r="B6" s="7"/>
      <c r="C6" s="8" t="s">
        <v>12</v>
      </c>
      <c r="D6" s="24" t="s">
        <v>13</v>
      </c>
      <c r="E6" s="25" t="str">
        <f>Shiharaisaki&amp;" "&amp; IF(Tantosyamei_Text="",Keisyo,"")</f>
        <v xml:space="preserve">サンプル建設株式会社 </v>
      </c>
      <c r="F6" s="26"/>
      <c r="G6" s="26"/>
      <c r="H6" s="27"/>
    </row>
    <row r="7" spans="2:10" ht="17.25" customHeight="1">
      <c r="B7" s="7"/>
      <c r="C7" s="13" t="s">
        <v>14</v>
      </c>
      <c r="D7" s="28" t="s">
        <v>15</v>
      </c>
      <c r="H7" s="29"/>
    </row>
    <row r="8" spans="2:10" ht="17.25" customHeight="1">
      <c r="B8" s="7"/>
      <c r="C8" s="13" t="s">
        <v>56</v>
      </c>
      <c r="D8" s="28" t="s">
        <v>57</v>
      </c>
      <c r="E8" s="30" t="str">
        <f>IF(Tantosyamei="","",Tantosyamei &amp; " 様")</f>
        <v>担当者名 様</v>
      </c>
      <c r="F8" s="31"/>
      <c r="G8" s="31"/>
      <c r="H8" s="32"/>
    </row>
    <row r="9" spans="2:10" ht="17.25" customHeight="1">
      <c r="B9" s="7"/>
      <c r="C9" s="13" t="s">
        <v>16</v>
      </c>
      <c r="D9" s="28" t="s">
        <v>17</v>
      </c>
      <c r="E9" s="30" t="str">
        <f>IF(TorihikisakiYubinNo="","",C9&amp;TorihikisakiYubinNo)</f>
        <v>〒560-4548</v>
      </c>
      <c r="F9" s="31"/>
      <c r="G9" s="31"/>
      <c r="H9" s="32"/>
      <c r="J9" s="109" t="s">
        <v>60</v>
      </c>
    </row>
    <row r="10" spans="2:10" ht="17.25" customHeight="1">
      <c r="B10" s="7"/>
      <c r="C10" s="13" t="s">
        <v>18</v>
      </c>
      <c r="D10" s="28" t="s">
        <v>19</v>
      </c>
      <c r="E10" s="33"/>
      <c r="F10" s="34"/>
      <c r="G10" s="34"/>
      <c r="H10" s="35"/>
      <c r="J10" s="108">
        <v>2</v>
      </c>
    </row>
    <row r="11" spans="2:10" ht="17.25" customHeight="1">
      <c r="B11" s="7"/>
      <c r="C11" s="13" t="s">
        <v>20</v>
      </c>
      <c r="D11" s="28" t="s">
        <v>21</v>
      </c>
      <c r="E11" s="30" t="str">
        <f>IF(TorihikisakiTelNo="","","TEL:" &amp; TorihikisakiTelNo)</f>
        <v>TEL:03-5568-4444</v>
      </c>
      <c r="F11" s="31"/>
      <c r="G11" s="31"/>
      <c r="H11" s="32"/>
      <c r="J11" s="109" t="s">
        <v>61</v>
      </c>
    </row>
    <row r="12" spans="2:10" ht="17.25" customHeight="1">
      <c r="B12" s="7"/>
      <c r="C12" s="13" t="s">
        <v>22</v>
      </c>
      <c r="D12" s="28" t="s">
        <v>23</v>
      </c>
      <c r="E12" s="30" t="str">
        <f>IF(TorihikisakiFaxNo="","","FAX:" &amp; TorihikisakiFaxNo)</f>
        <v>FAX:03-5568-4443</v>
      </c>
      <c r="F12" s="31"/>
      <c r="G12" s="31"/>
      <c r="H12" s="32"/>
      <c r="J12" s="108">
        <v>0</v>
      </c>
    </row>
    <row r="13" spans="2:10" ht="17.25" customHeight="1">
      <c r="B13" s="7"/>
      <c r="C13" s="36" t="s">
        <v>24</v>
      </c>
      <c r="D13" s="37">
        <v>888500800</v>
      </c>
      <c r="H13" s="29"/>
    </row>
    <row r="14" spans="2:10" ht="17.25" customHeight="1">
      <c r="B14" s="7"/>
      <c r="C14" s="38">
        <v>0.1</v>
      </c>
      <c r="D14" s="37">
        <v>800100</v>
      </c>
      <c r="E14" s="126" t="str">
        <f>TEXT(DispShohizeiRate,"消費税（0%）")&amp; "　" &amp; TEXT(SyohiZeiKingaku, "\#,0")</f>
        <v>消費税(10%)　¥800,100</v>
      </c>
      <c r="F14" s="127"/>
      <c r="G14" s="127"/>
      <c r="H14" s="32"/>
    </row>
    <row r="15" spans="2:10" ht="17.25" customHeight="1">
      <c r="B15" s="7"/>
      <c r="C15" s="36" t="s">
        <v>25</v>
      </c>
      <c r="D15" s="39">
        <v>18000000</v>
      </c>
      <c r="H15" s="29"/>
    </row>
    <row r="16" spans="2:10" ht="17.25" customHeight="1">
      <c r="B16" s="7"/>
      <c r="C16" s="8" t="s">
        <v>26</v>
      </c>
      <c r="D16" s="40" t="s">
        <v>27</v>
      </c>
      <c r="E16" s="41" t="str">
        <f>IF(KojiKenmei="","",KojiKenmei)</f>
        <v>工事町2丁目 ビル リフォーム工事</v>
      </c>
      <c r="F16" s="42"/>
      <c r="G16" s="43"/>
      <c r="H16" s="44"/>
    </row>
    <row r="17" spans="2:8" ht="17.25" customHeight="1">
      <c r="B17" s="7"/>
      <c r="C17" s="13" t="s">
        <v>62</v>
      </c>
      <c r="D17" s="45" t="s">
        <v>63</v>
      </c>
      <c r="E17" s="46"/>
      <c r="F17" s="47"/>
      <c r="G17" s="48"/>
      <c r="H17" s="49"/>
    </row>
    <row r="18" spans="2:8" ht="17.25" customHeight="1">
      <c r="B18" s="7"/>
      <c r="C18" s="13" t="s">
        <v>28</v>
      </c>
      <c r="D18" s="45" t="s">
        <v>29</v>
      </c>
      <c r="E18" s="46" t="str">
        <f>IF(KojiBasyo="","",KojiBasyo)</f>
        <v>？？県？？市？？町88-888</v>
      </c>
      <c r="F18" s="47"/>
      <c r="G18" s="48"/>
      <c r="H18" s="49"/>
    </row>
    <row r="19" spans="2:8" ht="17.25" customHeight="1">
      <c r="B19" s="7"/>
      <c r="C19" s="13" t="s">
        <v>30</v>
      </c>
      <c r="D19" s="14">
        <v>42886</v>
      </c>
      <c r="E19" s="50">
        <f>IF(KokiFrom="","",KokiFrom)</f>
        <v>42886</v>
      </c>
      <c r="F19" s="51" t="str">
        <f>IF(E19&lt;&gt;""," ~ ",IF(G19&lt;&gt;""," ~ ",""))</f>
        <v xml:space="preserve"> ~ </v>
      </c>
      <c r="G19" s="52">
        <f>IF(KokiTo="","",KokiTo)</f>
        <v>43100</v>
      </c>
      <c r="H19" s="53" t="str">
        <f>TEXT(E19,"YYYY/MM/DD") &amp; F19 &amp; TEXT(G19,"YYYY/MM/DD")</f>
        <v>2017/05/31 ~ 2017/12/31</v>
      </c>
    </row>
    <row r="20" spans="2:8" ht="24" customHeight="1">
      <c r="B20" s="7"/>
      <c r="C20" s="13" t="s">
        <v>31</v>
      </c>
      <c r="D20" s="14">
        <v>43100</v>
      </c>
      <c r="E20" s="54"/>
      <c r="F20" s="55"/>
      <c r="G20" s="55"/>
      <c r="H20" s="56"/>
    </row>
    <row r="21" spans="2:8" ht="17.25" customHeight="1">
      <c r="B21" s="7"/>
      <c r="C21" s="13" t="s">
        <v>32</v>
      </c>
      <c r="D21" s="28" t="s">
        <v>33</v>
      </c>
      <c r="E21" s="46" t="str">
        <f>IF(Biko="","",Biko)</f>
        <v>＊＊＊＊＊＊＊＊＊＊</v>
      </c>
      <c r="F21" s="47"/>
      <c r="G21" s="48"/>
      <c r="H21" s="49"/>
    </row>
    <row r="22" spans="2:8" ht="17.25" customHeight="1">
      <c r="B22" s="57"/>
      <c r="C22" s="58"/>
      <c r="D22" s="59"/>
      <c r="E22" s="60"/>
      <c r="F22" s="60"/>
      <c r="G22" s="60"/>
      <c r="H22" s="61"/>
    </row>
    <row r="23" spans="2:8" ht="17.25" customHeight="1">
      <c r="B23" s="62" t="s">
        <v>34</v>
      </c>
      <c r="C23" s="4"/>
      <c r="D23" s="63"/>
      <c r="E23" s="5"/>
      <c r="F23" s="5"/>
      <c r="G23" s="5"/>
      <c r="H23" s="6"/>
    </row>
    <row r="24" spans="2:8" ht="17.25" customHeight="1">
      <c r="B24" s="64"/>
      <c r="C24" s="8" t="s">
        <v>35</v>
      </c>
      <c r="D24" s="40" t="s">
        <v>36</v>
      </c>
      <c r="E24" s="65" t="str">
        <f>IF(KyokaNo="", "", "建設業許可番号  第" &amp;D24 &amp; "号")</f>
        <v>建設業許可番号  第00008880号</v>
      </c>
      <c r="F24" s="66"/>
      <c r="G24" s="66"/>
      <c r="H24" s="67"/>
    </row>
    <row r="25" spans="2:8" ht="17.25" customHeight="1">
      <c r="B25" s="68"/>
      <c r="C25" s="13" t="s">
        <v>37</v>
      </c>
      <c r="D25" s="69" t="s">
        <v>38</v>
      </c>
      <c r="E25" s="33"/>
      <c r="F25" s="34"/>
      <c r="G25" s="34"/>
      <c r="H25" s="35"/>
    </row>
    <row r="26" spans="2:8" ht="17.25" customHeight="1">
      <c r="B26" s="68"/>
      <c r="C26" s="13" t="s">
        <v>39</v>
      </c>
      <c r="D26" s="28" t="s">
        <v>40</v>
      </c>
      <c r="E26" s="30" t="str">
        <f>IF(Daihyosyamei="","",Katagaki&amp;" "&amp;Daihyosyamei)</f>
        <v>代表取締役社長 代表太郎</v>
      </c>
      <c r="F26" s="31"/>
      <c r="G26" s="31"/>
      <c r="H26" s="32"/>
    </row>
    <row r="27" spans="2:8" ht="17.25" customHeight="1">
      <c r="B27" s="68"/>
      <c r="C27" s="13" t="s">
        <v>41</v>
      </c>
      <c r="D27" s="28" t="s">
        <v>42</v>
      </c>
      <c r="E27" s="33"/>
      <c r="F27" s="34"/>
      <c r="G27" s="34"/>
      <c r="H27" s="35"/>
    </row>
    <row r="28" spans="2:8" ht="17.25" customHeight="1">
      <c r="B28" s="68"/>
      <c r="C28" s="13" t="s">
        <v>43</v>
      </c>
      <c r="D28" s="28" t="s">
        <v>44</v>
      </c>
      <c r="E28" s="30" t="str">
        <f>IF(YubinNo="","",C28&amp;D28)</f>
        <v>〒888-8888</v>
      </c>
      <c r="F28" s="31"/>
      <c r="G28" s="31"/>
      <c r="H28" s="32"/>
    </row>
    <row r="29" spans="2:8" ht="17.25" customHeight="1">
      <c r="B29" s="68"/>
      <c r="C29" s="13" t="s">
        <v>18</v>
      </c>
      <c r="D29" s="28" t="s">
        <v>45</v>
      </c>
      <c r="E29" s="33"/>
      <c r="F29" s="34"/>
      <c r="G29" s="34"/>
      <c r="H29" s="35"/>
    </row>
    <row r="30" spans="2:8" ht="17.25" customHeight="1">
      <c r="B30" s="68"/>
      <c r="C30" s="13" t="s">
        <v>46</v>
      </c>
      <c r="D30" s="70" t="s">
        <v>47</v>
      </c>
      <c r="E30" s="30" t="str">
        <f>IF(TelNo="","","TEL:" &amp; D30)</f>
        <v>TEL:03-888-8888</v>
      </c>
      <c r="F30" s="31"/>
      <c r="G30" s="31"/>
      <c r="H30" s="32"/>
    </row>
    <row r="31" spans="2:8" ht="17.25" customHeight="1">
      <c r="B31" s="68"/>
      <c r="C31" s="13" t="s">
        <v>48</v>
      </c>
      <c r="D31" s="70" t="s">
        <v>49</v>
      </c>
      <c r="E31" s="30" t="str">
        <f>IF(FaxNo="","","FAX:" &amp; D31)</f>
        <v>FAX:03-880-8880</v>
      </c>
      <c r="F31" s="31"/>
      <c r="G31" s="31"/>
      <c r="H31" s="32"/>
    </row>
    <row r="32" spans="2:8" ht="17.25" customHeight="1">
      <c r="B32" s="68"/>
      <c r="C32" s="13" t="s">
        <v>50</v>
      </c>
      <c r="D32" s="28" t="s">
        <v>51</v>
      </c>
      <c r="E32" s="33"/>
      <c r="F32" s="34"/>
      <c r="G32" s="34"/>
      <c r="H32" s="35"/>
    </row>
    <row r="33" spans="2:10" ht="17.25" customHeight="1">
      <c r="B33" s="75"/>
      <c r="C33" s="76" t="s">
        <v>52</v>
      </c>
      <c r="D33" s="77" t="s">
        <v>53</v>
      </c>
      <c r="E33" s="78" t="str">
        <f>IF(D33 = "","", "担当者：" &amp; D33)</f>
        <v>担当者：担当一郎</v>
      </c>
      <c r="F33" s="79"/>
      <c r="G33" s="79"/>
      <c r="H33" s="80"/>
    </row>
    <row r="34" spans="2:10" ht="17.25" customHeight="1">
      <c r="B34" s="75"/>
      <c r="C34" s="76" t="s">
        <v>54</v>
      </c>
      <c r="D34" s="81" t="s">
        <v>55</v>
      </c>
      <c r="E34" s="103" t="str">
        <f>IF(MailAddress="","",TEXT(MailAddress,"@"))</f>
        <v>tantho@domain.co.jp</v>
      </c>
      <c r="F34" s="82"/>
      <c r="G34" s="82"/>
      <c r="H34" s="83"/>
    </row>
    <row r="35" spans="2:10" ht="17.25" customHeight="1">
      <c r="B35" s="71"/>
      <c r="C35" s="58"/>
      <c r="D35" s="72"/>
      <c r="E35" s="73"/>
      <c r="F35" s="73"/>
      <c r="G35" s="73"/>
      <c r="H35" s="74"/>
    </row>
    <row r="37" spans="2:10" ht="17.25" customHeight="1">
      <c r="B37" s="116"/>
      <c r="C37" s="119" t="s">
        <v>64</v>
      </c>
      <c r="D37" s="114" t="s">
        <v>65</v>
      </c>
      <c r="E37" s="121" t="str">
        <f>IF(InvoiceNo_saki="", "", "登録番号：" &amp; InvoiceNo_saki)</f>
        <v>登録番号：T1234567890001</v>
      </c>
      <c r="F37" s="122"/>
      <c r="G37" s="122"/>
      <c r="H37" s="123"/>
      <c r="J37" s="120" t="s">
        <v>70</v>
      </c>
    </row>
    <row r="38" spans="2:10" ht="17.25" customHeight="1">
      <c r="B38" s="117"/>
      <c r="C38" s="119" t="s">
        <v>66</v>
      </c>
      <c r="D38" s="114" t="s">
        <v>67</v>
      </c>
      <c r="E38" s="121" t="str">
        <f>IF(InvoiceNo="", "", "登録番号：" &amp; InvoiceNo)</f>
        <v>登録番号：T1234567890000</v>
      </c>
      <c r="F38" s="122"/>
      <c r="G38" s="122"/>
      <c r="H38" s="123"/>
      <c r="J38" s="112">
        <v>1</v>
      </c>
    </row>
    <row r="39" spans="2:10" ht="17.25" customHeight="1">
      <c r="B39" s="117"/>
      <c r="C39" s="113">
        <v>0.08</v>
      </c>
      <c r="D39" s="115">
        <v>1000000</v>
      </c>
      <c r="E39" s="121" t="str">
        <f>IF(DispKeigenRate="","",TEXT(DispKeigenRate,"0%対象合計"))</f>
        <v>8%対象合計</v>
      </c>
      <c r="F39" s="122"/>
      <c r="G39" s="122"/>
      <c r="H39" s="123" t="str">
        <f>IF(DispKeigenRate="","","左記消費税")</f>
        <v>左記消費税</v>
      </c>
    </row>
    <row r="40" spans="2:10" ht="17.25" customHeight="1">
      <c r="B40" s="117"/>
      <c r="C40" s="119" t="s">
        <v>68</v>
      </c>
      <c r="D40" s="115">
        <v>80000</v>
      </c>
      <c r="E40" s="124">
        <f>IF(DispKeigenRate="","",KeigenObjTotal)</f>
        <v>1000000</v>
      </c>
      <c r="F40" s="122"/>
      <c r="G40" s="122"/>
      <c r="H40" s="125">
        <f>IF(DispKeigenRate="","",KeigenTotal)</f>
        <v>80000</v>
      </c>
    </row>
    <row r="41" spans="2:10" ht="17.25" customHeight="1">
      <c r="B41" s="117"/>
      <c r="C41" s="113">
        <v>0.1</v>
      </c>
      <c r="D41" s="115">
        <v>1000000</v>
      </c>
      <c r="E41" s="121" t="str">
        <f>IF(DispHyojunRate ="","",TEXT(DispHyojunRate,"0%対象合計"))</f>
        <v>10%対象合計</v>
      </c>
      <c r="F41" s="122"/>
      <c r="G41" s="122"/>
      <c r="H41" s="123" t="str">
        <f>IF(DispHyojunRate="","","左記消費税")</f>
        <v>左記消費税</v>
      </c>
    </row>
    <row r="42" spans="2:10" ht="17.25" customHeight="1">
      <c r="B42" s="118"/>
      <c r="C42" s="119" t="s">
        <v>69</v>
      </c>
      <c r="D42" s="115">
        <v>100000</v>
      </c>
      <c r="E42" s="124">
        <f>IF(DispHyojunRate="","",HyojunObjTotal)</f>
        <v>1000000</v>
      </c>
      <c r="F42" s="122"/>
      <c r="G42" s="122"/>
      <c r="H42" s="125">
        <f>IF(DispHyojunRate="","",HyojunTotal)</f>
        <v>100000</v>
      </c>
    </row>
  </sheetData>
  <mergeCells count="1">
    <mergeCell ref="E14:G1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N35"/>
  <sheetViews>
    <sheetView showGridLines="0" tabSelected="1" view="pageBreakPreview" zoomScaleNormal="100" zoomScaleSheetLayoutView="100" workbookViewId="0"/>
  </sheetViews>
  <sheetFormatPr defaultRowHeight="14.25"/>
  <cols>
    <col min="1" max="1" width="3.625" style="85" customWidth="1"/>
    <col min="2" max="4" width="10.625" style="85" customWidth="1"/>
    <col min="5" max="5" width="14.5" style="85" customWidth="1"/>
    <col min="6" max="6" width="5.25" style="85" customWidth="1"/>
    <col min="7" max="7" width="8.5" style="85" customWidth="1"/>
    <col min="8" max="8" width="5" style="85" customWidth="1"/>
    <col min="9" max="9" width="5.25" style="85" customWidth="1"/>
    <col min="10" max="10" width="6.625" style="85" customWidth="1"/>
    <col min="11" max="11" width="4" style="85" customWidth="1"/>
    <col min="12" max="12" width="11.625" style="87" customWidth="1"/>
    <col min="13" max="13" width="3.625" style="85" customWidth="1"/>
    <col min="14" max="14" width="0" style="85" hidden="1" customWidth="1"/>
    <col min="15" max="16384" width="9" style="85"/>
  </cols>
  <sheetData>
    <row r="1" spans="2:14" ht="12.75" customHeight="1">
      <c r="I1" s="128" t="str">
        <f t="shared" ref="I1" si="0" xml:space="preserve"> IF(N1&lt;&gt;"","受注番号　　 　"&amp;N1,"注文書番号　　"&amp;N2)</f>
        <v>受注番号　　 　工事-00001</v>
      </c>
      <c r="J1" s="128"/>
      <c r="K1" s="128"/>
      <c r="L1" s="128"/>
      <c r="N1" s="85" t="str">
        <f>IF(JuchuNo="","",JuchuNo)</f>
        <v>工事-00001</v>
      </c>
    </row>
    <row r="2" spans="2:14" ht="15.75" customHeight="1">
      <c r="I2" s="129" t="str">
        <f t="shared" ref="I2" si="1" xml:space="preserve"> IF(N1&lt;&gt;"","注文書番号　　"&amp;N2,"注文書発行日 "&amp;N3)</f>
        <v>注文書番号　　12345678</v>
      </c>
      <c r="J2" s="129"/>
      <c r="K2" s="129"/>
      <c r="L2" s="129"/>
      <c r="M2" s="107"/>
      <c r="N2" s="85">
        <f>HachuNo</f>
        <v>12345678</v>
      </c>
    </row>
    <row r="3" spans="2:14">
      <c r="I3" s="130" t="str">
        <f t="shared" ref="I3" si="2" xml:space="preserve"> IF(N1&lt;&gt;"","注文書発行日 "&amp;N3,"")</f>
        <v>注文書発行日 2018/12/25(火)</v>
      </c>
      <c r="J3" s="130"/>
      <c r="K3" s="130"/>
      <c r="L3" s="130"/>
      <c r="N3" s="85" t="str">
        <f>ChumonOutDate_Text</f>
        <v>2018/12/25(火)</v>
      </c>
    </row>
    <row r="5" spans="2:14" ht="22.5" customHeight="1">
      <c r="B5" s="147" t="str">
        <f>Shiharaisakimei_Keisyo</f>
        <v xml:space="preserve">サンプル建設株式会社 </v>
      </c>
      <c r="C5" s="148"/>
      <c r="D5" s="148"/>
      <c r="E5" s="148"/>
    </row>
    <row r="6" spans="2:14" ht="15" customHeight="1">
      <c r="B6" s="149" t="str">
        <f>Tantosyamei_Text</f>
        <v>担当者名 様</v>
      </c>
      <c r="C6" s="150"/>
      <c r="D6" s="150"/>
      <c r="E6" s="150"/>
    </row>
    <row r="7" spans="2:14" ht="14.25" customHeight="1">
      <c r="B7" s="138" t="s">
        <v>8</v>
      </c>
      <c r="C7" s="139"/>
      <c r="D7" s="142">
        <f>ZeikomiSiharaiKingaku</f>
        <v>18000000</v>
      </c>
      <c r="E7" s="143"/>
    </row>
    <row r="8" spans="2:14" ht="14.25" customHeight="1">
      <c r="B8" s="140"/>
      <c r="C8" s="141"/>
      <c r="D8" s="144"/>
      <c r="E8" s="145"/>
    </row>
    <row r="9" spans="2:14">
      <c r="D9" s="146" t="str">
        <f>IF(TaxCalType=0,SyohiZeiKingaku_Text,"")</f>
        <v/>
      </c>
      <c r="E9" s="146"/>
    </row>
    <row r="12" spans="2:14" ht="29.25" customHeight="1">
      <c r="B12" s="85" t="s">
        <v>9</v>
      </c>
    </row>
    <row r="13" spans="2:14">
      <c r="B13" s="137" t="s">
        <v>2</v>
      </c>
      <c r="C13" s="137"/>
      <c r="D13" s="137"/>
      <c r="E13" s="137" t="s">
        <v>3</v>
      </c>
      <c r="F13" s="137"/>
      <c r="G13" s="137"/>
      <c r="H13" s="88" t="s">
        <v>4</v>
      </c>
      <c r="I13" s="88" t="s">
        <v>5</v>
      </c>
      <c r="J13" s="137" t="s">
        <v>6</v>
      </c>
      <c r="K13" s="137"/>
      <c r="L13" s="89" t="s">
        <v>7</v>
      </c>
    </row>
    <row r="14" spans="2:14" ht="26.1" customHeight="1">
      <c r="B14" s="131"/>
      <c r="C14" s="131"/>
      <c r="D14" s="131"/>
      <c r="E14" s="131"/>
      <c r="F14" s="131"/>
      <c r="G14" s="131"/>
      <c r="H14" s="90"/>
      <c r="I14" s="91"/>
      <c r="J14" s="132"/>
      <c r="K14" s="132"/>
      <c r="L14" s="92"/>
    </row>
    <row r="15" spans="2:14" ht="26.1" customHeight="1">
      <c r="B15" s="133"/>
      <c r="C15" s="133"/>
      <c r="D15" s="133"/>
      <c r="E15" s="133"/>
      <c r="F15" s="133"/>
      <c r="G15" s="133"/>
      <c r="H15" s="93"/>
      <c r="I15" s="94"/>
      <c r="J15" s="134"/>
      <c r="K15" s="134"/>
      <c r="L15" s="95"/>
    </row>
    <row r="16" spans="2:14" ht="26.1" customHeight="1">
      <c r="B16" s="131"/>
      <c r="C16" s="131"/>
      <c r="D16" s="131"/>
      <c r="E16" s="131"/>
      <c r="F16" s="131"/>
      <c r="G16" s="131"/>
      <c r="H16" s="90"/>
      <c r="I16" s="91"/>
      <c r="J16" s="132"/>
      <c r="K16" s="132"/>
      <c r="L16" s="92"/>
    </row>
    <row r="17" spans="2:12" ht="26.1" customHeight="1">
      <c r="B17" s="133"/>
      <c r="C17" s="133"/>
      <c r="D17" s="133"/>
      <c r="E17" s="133"/>
      <c r="F17" s="133"/>
      <c r="G17" s="133"/>
      <c r="H17" s="93"/>
      <c r="I17" s="94"/>
      <c r="J17" s="134"/>
      <c r="K17" s="134"/>
      <c r="L17" s="95"/>
    </row>
    <row r="18" spans="2:12" ht="26.1" customHeight="1">
      <c r="B18" s="131"/>
      <c r="C18" s="131"/>
      <c r="D18" s="131"/>
      <c r="E18" s="131"/>
      <c r="F18" s="131"/>
      <c r="G18" s="131"/>
      <c r="H18" s="90"/>
      <c r="I18" s="91"/>
      <c r="J18" s="132"/>
      <c r="K18" s="132"/>
      <c r="L18" s="92"/>
    </row>
    <row r="19" spans="2:12" ht="26.1" customHeight="1">
      <c r="B19" s="133"/>
      <c r="C19" s="133"/>
      <c r="D19" s="133"/>
      <c r="E19" s="133"/>
      <c r="F19" s="133"/>
      <c r="G19" s="133"/>
      <c r="H19" s="93"/>
      <c r="I19" s="94"/>
      <c r="J19" s="134"/>
      <c r="K19" s="134"/>
      <c r="L19" s="95"/>
    </row>
    <row r="20" spans="2:12" ht="26.1" customHeight="1">
      <c r="B20" s="131"/>
      <c r="C20" s="131"/>
      <c r="D20" s="131"/>
      <c r="E20" s="131"/>
      <c r="F20" s="131"/>
      <c r="G20" s="131"/>
      <c r="H20" s="90"/>
      <c r="I20" s="91"/>
      <c r="J20" s="132"/>
      <c r="K20" s="132"/>
      <c r="L20" s="92"/>
    </row>
    <row r="21" spans="2:12" ht="26.1" customHeight="1">
      <c r="B21" s="133"/>
      <c r="C21" s="133"/>
      <c r="D21" s="133"/>
      <c r="E21" s="133"/>
      <c r="F21" s="133"/>
      <c r="G21" s="133"/>
      <c r="H21" s="93"/>
      <c r="I21" s="94"/>
      <c r="J21" s="134"/>
      <c r="K21" s="134"/>
      <c r="L21" s="95"/>
    </row>
    <row r="22" spans="2:12" ht="26.1" customHeight="1">
      <c r="B22" s="131"/>
      <c r="C22" s="131"/>
      <c r="D22" s="131"/>
      <c r="E22" s="131"/>
      <c r="F22" s="131"/>
      <c r="G22" s="131"/>
      <c r="H22" s="90"/>
      <c r="I22" s="91"/>
      <c r="J22" s="132"/>
      <c r="K22" s="132"/>
      <c r="L22" s="92"/>
    </row>
    <row r="23" spans="2:12" ht="26.1" customHeight="1">
      <c r="B23" s="133"/>
      <c r="C23" s="133"/>
      <c r="D23" s="133"/>
      <c r="E23" s="133"/>
      <c r="F23" s="133"/>
      <c r="G23" s="133"/>
      <c r="H23" s="93"/>
      <c r="I23" s="94"/>
      <c r="J23" s="134"/>
      <c r="K23" s="134"/>
      <c r="L23" s="95"/>
    </row>
    <row r="24" spans="2:12" ht="26.1" customHeight="1">
      <c r="B24" s="131"/>
      <c r="C24" s="131"/>
      <c r="D24" s="131"/>
      <c r="E24" s="131"/>
      <c r="F24" s="131"/>
      <c r="G24" s="131"/>
      <c r="H24" s="90"/>
      <c r="I24" s="91"/>
      <c r="J24" s="132"/>
      <c r="K24" s="132"/>
      <c r="L24" s="92"/>
    </row>
    <row r="25" spans="2:12" ht="26.1" customHeight="1">
      <c r="B25" s="133"/>
      <c r="C25" s="133"/>
      <c r="D25" s="133"/>
      <c r="E25" s="133"/>
      <c r="F25" s="133"/>
      <c r="G25" s="133"/>
      <c r="H25" s="93"/>
      <c r="I25" s="94"/>
      <c r="J25" s="134"/>
      <c r="K25" s="134"/>
      <c r="L25" s="95"/>
    </row>
    <row r="26" spans="2:12" ht="26.1" customHeight="1">
      <c r="B26" s="131"/>
      <c r="C26" s="131"/>
      <c r="D26" s="131"/>
      <c r="E26" s="131"/>
      <c r="F26" s="131"/>
      <c r="G26" s="131"/>
      <c r="H26" s="90"/>
      <c r="I26" s="91"/>
      <c r="J26" s="132"/>
      <c r="K26" s="132"/>
      <c r="L26" s="92"/>
    </row>
    <row r="27" spans="2:12" ht="26.1" customHeight="1">
      <c r="B27" s="133"/>
      <c r="C27" s="133"/>
      <c r="D27" s="133"/>
      <c r="E27" s="133"/>
      <c r="F27" s="133"/>
      <c r="G27" s="133"/>
      <c r="H27" s="93"/>
      <c r="I27" s="94"/>
      <c r="J27" s="134"/>
      <c r="K27" s="134"/>
      <c r="L27" s="95"/>
    </row>
    <row r="28" spans="2:12" ht="26.1" customHeight="1">
      <c r="B28" s="131"/>
      <c r="C28" s="131"/>
      <c r="D28" s="131"/>
      <c r="E28" s="131"/>
      <c r="F28" s="131"/>
      <c r="G28" s="131"/>
      <c r="H28" s="90"/>
      <c r="I28" s="91"/>
      <c r="J28" s="132"/>
      <c r="K28" s="132"/>
      <c r="L28" s="92"/>
    </row>
    <row r="29" spans="2:12" ht="26.1" customHeight="1">
      <c r="B29" s="133"/>
      <c r="C29" s="133"/>
      <c r="D29" s="133"/>
      <c r="E29" s="133"/>
      <c r="F29" s="133"/>
      <c r="G29" s="133"/>
      <c r="H29" s="93"/>
      <c r="I29" s="94"/>
      <c r="J29" s="134"/>
      <c r="K29" s="134"/>
      <c r="L29" s="95"/>
    </row>
    <row r="30" spans="2:12" ht="26.1" customHeight="1">
      <c r="B30" s="131"/>
      <c r="C30" s="131"/>
      <c r="D30" s="131"/>
      <c r="E30" s="131"/>
      <c r="F30" s="131"/>
      <c r="G30" s="131"/>
      <c r="H30" s="90"/>
      <c r="I30" s="91"/>
      <c r="J30" s="132"/>
      <c r="K30" s="132"/>
      <c r="L30" s="92"/>
    </row>
    <row r="31" spans="2:12" ht="26.1" customHeight="1">
      <c r="B31" s="133"/>
      <c r="C31" s="133"/>
      <c r="D31" s="133"/>
      <c r="E31" s="133"/>
      <c r="F31" s="133"/>
      <c r="G31" s="133"/>
      <c r="H31" s="93"/>
      <c r="I31" s="94"/>
      <c r="J31" s="134"/>
      <c r="K31" s="134"/>
      <c r="L31" s="95"/>
    </row>
    <row r="32" spans="2:12" ht="26.1" customHeight="1">
      <c r="B32" s="131"/>
      <c r="C32" s="131"/>
      <c r="D32" s="131"/>
      <c r="E32" s="131"/>
      <c r="F32" s="131"/>
      <c r="G32" s="131"/>
      <c r="H32" s="90"/>
      <c r="I32" s="91"/>
      <c r="J32" s="132"/>
      <c r="K32" s="132"/>
      <c r="L32" s="92"/>
    </row>
    <row r="33" spans="2:12" ht="26.1" customHeight="1">
      <c r="B33" s="133"/>
      <c r="C33" s="133"/>
      <c r="D33" s="133"/>
      <c r="E33" s="133"/>
      <c r="F33" s="133"/>
      <c r="G33" s="133"/>
      <c r="H33" s="93"/>
      <c r="I33" s="94"/>
      <c r="J33" s="134"/>
      <c r="K33" s="134"/>
      <c r="L33" s="95"/>
    </row>
    <row r="34" spans="2:12" ht="26.1" customHeight="1">
      <c r="B34" s="131"/>
      <c r="C34" s="131"/>
      <c r="D34" s="131"/>
      <c r="E34" s="131"/>
      <c r="F34" s="131"/>
      <c r="G34" s="131"/>
      <c r="H34" s="90"/>
      <c r="I34" s="91"/>
      <c r="J34" s="132"/>
      <c r="K34" s="132"/>
      <c r="L34" s="92"/>
    </row>
    <row r="35" spans="2:12" ht="26.1" customHeight="1">
      <c r="J35" s="135" t="s">
        <v>1</v>
      </c>
      <c r="K35" s="136"/>
      <c r="L35" s="96"/>
    </row>
  </sheetData>
  <mergeCells count="75">
    <mergeCell ref="B7:C8"/>
    <mergeCell ref="D7:E8"/>
    <mergeCell ref="D9:E9"/>
    <mergeCell ref="B5:E5"/>
    <mergeCell ref="B6:E6"/>
    <mergeCell ref="B13:D13"/>
    <mergeCell ref="E13:G13"/>
    <mergeCell ref="J13:K13"/>
    <mergeCell ref="B14:D14"/>
    <mergeCell ref="E14:G14"/>
    <mergeCell ref="J14:K14"/>
    <mergeCell ref="B15:D15"/>
    <mergeCell ref="E15:G15"/>
    <mergeCell ref="J15:K15"/>
    <mergeCell ref="B16:D16"/>
    <mergeCell ref="E16:G16"/>
    <mergeCell ref="J16:K16"/>
    <mergeCell ref="B17:D17"/>
    <mergeCell ref="E17:G17"/>
    <mergeCell ref="J17:K17"/>
    <mergeCell ref="B18:D18"/>
    <mergeCell ref="E18:G18"/>
    <mergeCell ref="J18:K18"/>
    <mergeCell ref="B19:D19"/>
    <mergeCell ref="E19:G19"/>
    <mergeCell ref="J19:K19"/>
    <mergeCell ref="B20:D20"/>
    <mergeCell ref="E20:G20"/>
    <mergeCell ref="J20:K20"/>
    <mergeCell ref="B21:D21"/>
    <mergeCell ref="E21:G21"/>
    <mergeCell ref="J21:K21"/>
    <mergeCell ref="B22:D22"/>
    <mergeCell ref="E22:G22"/>
    <mergeCell ref="J22:K22"/>
    <mergeCell ref="B23:D23"/>
    <mergeCell ref="E23:G23"/>
    <mergeCell ref="J23:K23"/>
    <mergeCell ref="B24:D24"/>
    <mergeCell ref="E24:G24"/>
    <mergeCell ref="J24:K24"/>
    <mergeCell ref="B25:D25"/>
    <mergeCell ref="E25:G25"/>
    <mergeCell ref="J25:K25"/>
    <mergeCell ref="B26:D26"/>
    <mergeCell ref="E26:G26"/>
    <mergeCell ref="J26:K26"/>
    <mergeCell ref="E28:G28"/>
    <mergeCell ref="J28:K28"/>
    <mergeCell ref="B29:D29"/>
    <mergeCell ref="E29:G29"/>
    <mergeCell ref="J29:K29"/>
    <mergeCell ref="J35:K35"/>
    <mergeCell ref="B33:D33"/>
    <mergeCell ref="E33:G33"/>
    <mergeCell ref="J33:K33"/>
    <mergeCell ref="B34:D34"/>
    <mergeCell ref="E34:G34"/>
    <mergeCell ref="J34:K34"/>
    <mergeCell ref="I1:L1"/>
    <mergeCell ref="I2:L2"/>
    <mergeCell ref="I3:L3"/>
    <mergeCell ref="B32:D32"/>
    <mergeCell ref="E32:G32"/>
    <mergeCell ref="J32:K32"/>
    <mergeCell ref="B30:D30"/>
    <mergeCell ref="E30:G30"/>
    <mergeCell ref="J30:K30"/>
    <mergeCell ref="B31:D31"/>
    <mergeCell ref="E31:G31"/>
    <mergeCell ref="J31:K31"/>
    <mergeCell ref="B27:D27"/>
    <mergeCell ref="E27:G27"/>
    <mergeCell ref="J27:K27"/>
    <mergeCell ref="B28:D28"/>
  </mergeCells>
  <phoneticPr fontId="1"/>
  <conditionalFormatting sqref="H1:H1048576">
    <cfRule type="expression" dxfId="33" priority="1">
      <formula>AND(ROW()&gt;=14,H1=INT(H1))</formula>
    </cfRule>
    <cfRule type="expression" dxfId="32" priority="2">
      <formula>AND(ROW()&gt;=14,H1&lt;&gt;INT(H1))</formula>
    </cfRule>
  </conditionalFormatting>
  <conditionalFormatting sqref="I3:L3">
    <cfRule type="expression" dxfId="31" priority="9" stopIfTrue="1">
      <formula xml:space="preserve"> $I$3 = ""</formula>
    </cfRule>
  </conditionalFormatting>
  <conditionalFormatting sqref="J1:K1048576">
    <cfRule type="expression" dxfId="30" priority="3">
      <formula>AND(TanDispCtrl&lt;=0, ROW()&gt;=14,J4*10&lt;&gt;INT(J4)*10)</formula>
    </cfRule>
    <cfRule type="expression" dxfId="29" priority="4">
      <formula>AND(TanDispCtrl=1, ROW()&gt;=14,J4*100&lt;&gt;INT(J4)*100)</formula>
    </cfRule>
    <cfRule type="expression" dxfId="28" priority="5">
      <formula>AND(TanDispCtrl = 1, ROW()&gt;=14,J4=INT(J4))</formula>
    </cfRule>
    <cfRule type="expression" dxfId="27" priority="6">
      <formula>AND(TanDispCtrl = 1, ROW()&gt;=14,J4&lt;&gt;INT(J4))</formula>
    </cfRule>
    <cfRule type="expression" dxfId="26" priority="7">
      <formula>AND(TanDispCtrl = 2, ROW()&gt;=14,J4=INT(J4))</formula>
    </cfRule>
    <cfRule type="expression" dxfId="25" priority="8">
      <formula>AND(TanDispCtrl = 2, ROW()&gt;=14,J4&lt;&gt;INT(J4))</formula>
    </cfRule>
  </conditionalFormatting>
  <pageMargins left="0.25" right="0.25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M32"/>
  <sheetViews>
    <sheetView showGridLines="0" view="pageBreakPreview" zoomScaleNormal="100" zoomScaleSheetLayoutView="100" workbookViewId="0"/>
  </sheetViews>
  <sheetFormatPr defaultRowHeight="14.25"/>
  <cols>
    <col min="1" max="1" width="3.625" style="85" customWidth="1"/>
    <col min="2" max="4" width="10.625" style="85" customWidth="1"/>
    <col min="5" max="5" width="14.5" style="85" customWidth="1"/>
    <col min="6" max="6" width="5.25" style="85" customWidth="1"/>
    <col min="7" max="7" width="8.5" style="85" customWidth="1"/>
    <col min="8" max="8" width="5" style="85" customWidth="1"/>
    <col min="9" max="9" width="5.25" style="85" customWidth="1"/>
    <col min="10" max="10" width="6.625" style="85" customWidth="1"/>
    <col min="11" max="11" width="5.125" style="85" customWidth="1"/>
    <col min="12" max="12" width="12.125" style="87" customWidth="1"/>
    <col min="13" max="13" width="3.625" style="85" customWidth="1"/>
    <col min="14" max="16384" width="9" style="85"/>
  </cols>
  <sheetData>
    <row r="1" spans="2:13" ht="12.75" customHeight="1">
      <c r="I1" s="86" t="s">
        <v>0</v>
      </c>
      <c r="J1" s="86"/>
      <c r="K1" s="156">
        <f>HachuNo</f>
        <v>12345678</v>
      </c>
      <c r="L1" s="157"/>
    </row>
    <row r="2" spans="2:13" ht="15.75" customHeight="1">
      <c r="I2" s="85" t="str">
        <f>IF(K2="","","注文書発行日")</f>
        <v>注文書発行日</v>
      </c>
      <c r="K2" s="151" t="str">
        <f>ChumonOutDate_Text</f>
        <v>2018/12/25(火)</v>
      </c>
      <c r="L2" s="151"/>
      <c r="M2" s="151"/>
    </row>
    <row r="3" spans="2:13" ht="16.5">
      <c r="B3" s="153" t="str">
        <f>Shiharaisakimei_Keisyo</f>
        <v xml:space="preserve">サンプル建設株式会社 </v>
      </c>
      <c r="C3" s="150"/>
      <c r="D3" s="150"/>
    </row>
    <row r="4" spans="2:13">
      <c r="H4" s="154" t="str">
        <f>Kaisyamei</f>
        <v>株式会社　プラスバイプラス</v>
      </c>
      <c r="I4" s="150"/>
      <c r="J4" s="150"/>
      <c r="K4" s="150"/>
      <c r="L4" s="150"/>
    </row>
    <row r="5" spans="2:13" ht="14.25" customHeight="1">
      <c r="B5" s="137" t="s">
        <v>2</v>
      </c>
      <c r="C5" s="137"/>
      <c r="D5" s="137"/>
      <c r="E5" s="137" t="s">
        <v>3</v>
      </c>
      <c r="F5" s="137"/>
      <c r="G5" s="137"/>
      <c r="H5" s="88" t="s">
        <v>4</v>
      </c>
      <c r="I5" s="88" t="s">
        <v>5</v>
      </c>
      <c r="J5" s="137" t="s">
        <v>6</v>
      </c>
      <c r="K5" s="137"/>
      <c r="L5" s="89" t="s">
        <v>7</v>
      </c>
    </row>
    <row r="6" spans="2:13" ht="26.1" customHeight="1">
      <c r="B6" s="152"/>
      <c r="C6" s="152"/>
      <c r="D6" s="152"/>
      <c r="E6" s="152"/>
      <c r="F6" s="152"/>
      <c r="G6" s="152"/>
      <c r="H6" s="104"/>
      <c r="I6" s="91"/>
      <c r="J6" s="132"/>
      <c r="K6" s="132"/>
      <c r="L6" s="92"/>
    </row>
    <row r="7" spans="2:13" ht="26.1" customHeight="1">
      <c r="B7" s="155"/>
      <c r="C7" s="155"/>
      <c r="D7" s="155"/>
      <c r="E7" s="155"/>
      <c r="F7" s="155"/>
      <c r="G7" s="155"/>
      <c r="H7" s="105"/>
      <c r="I7" s="94"/>
      <c r="J7" s="134"/>
      <c r="K7" s="134"/>
      <c r="L7" s="95"/>
    </row>
    <row r="8" spans="2:13" ht="26.1" customHeight="1">
      <c r="B8" s="152"/>
      <c r="C8" s="152"/>
      <c r="D8" s="152"/>
      <c r="E8" s="152"/>
      <c r="F8" s="152"/>
      <c r="G8" s="152"/>
      <c r="H8" s="104"/>
      <c r="I8" s="91"/>
      <c r="J8" s="132"/>
      <c r="K8" s="132"/>
      <c r="L8" s="92"/>
    </row>
    <row r="9" spans="2:13" ht="26.1" customHeight="1">
      <c r="B9" s="155"/>
      <c r="C9" s="155"/>
      <c r="D9" s="155"/>
      <c r="E9" s="155"/>
      <c r="F9" s="155"/>
      <c r="G9" s="155"/>
      <c r="H9" s="105"/>
      <c r="I9" s="94"/>
      <c r="J9" s="134"/>
      <c r="K9" s="134"/>
      <c r="L9" s="95"/>
    </row>
    <row r="10" spans="2:13" ht="26.1" customHeight="1">
      <c r="B10" s="152"/>
      <c r="C10" s="152"/>
      <c r="D10" s="152"/>
      <c r="E10" s="152"/>
      <c r="F10" s="152"/>
      <c r="G10" s="152"/>
      <c r="H10" s="104"/>
      <c r="I10" s="97"/>
      <c r="J10" s="132"/>
      <c r="K10" s="132"/>
      <c r="L10" s="92"/>
    </row>
    <row r="11" spans="2:13" ht="26.1" customHeight="1">
      <c r="B11" s="155"/>
      <c r="C11" s="155"/>
      <c r="D11" s="155"/>
      <c r="E11" s="155"/>
      <c r="F11" s="155"/>
      <c r="G11" s="155"/>
      <c r="H11" s="105"/>
      <c r="I11" s="94"/>
      <c r="J11" s="134"/>
      <c r="K11" s="134"/>
      <c r="L11" s="95"/>
    </row>
    <row r="12" spans="2:13" ht="26.1" customHeight="1">
      <c r="B12" s="152"/>
      <c r="C12" s="152"/>
      <c r="D12" s="152"/>
      <c r="E12" s="152"/>
      <c r="F12" s="152"/>
      <c r="G12" s="152"/>
      <c r="H12" s="104"/>
      <c r="I12" s="97"/>
      <c r="J12" s="132"/>
      <c r="K12" s="132"/>
      <c r="L12" s="92"/>
    </row>
    <row r="13" spans="2:13" ht="26.1" customHeight="1">
      <c r="B13" s="155"/>
      <c r="C13" s="155"/>
      <c r="D13" s="155"/>
      <c r="E13" s="155"/>
      <c r="F13" s="155"/>
      <c r="G13" s="155"/>
      <c r="H13" s="105"/>
      <c r="I13" s="94"/>
      <c r="J13" s="134"/>
      <c r="K13" s="134"/>
      <c r="L13" s="95"/>
    </row>
    <row r="14" spans="2:13" ht="26.1" customHeight="1">
      <c r="B14" s="152"/>
      <c r="C14" s="152"/>
      <c r="D14" s="152"/>
      <c r="E14" s="152"/>
      <c r="F14" s="152"/>
      <c r="G14" s="152"/>
      <c r="H14" s="104"/>
      <c r="I14" s="97"/>
      <c r="J14" s="132"/>
      <c r="K14" s="132"/>
      <c r="L14" s="92"/>
    </row>
    <row r="15" spans="2:13" ht="26.1" customHeight="1">
      <c r="B15" s="155"/>
      <c r="C15" s="155"/>
      <c r="D15" s="155"/>
      <c r="E15" s="155"/>
      <c r="F15" s="155"/>
      <c r="G15" s="155"/>
      <c r="H15" s="105"/>
      <c r="I15" s="94"/>
      <c r="J15" s="134"/>
      <c r="K15" s="134"/>
      <c r="L15" s="95"/>
    </row>
    <row r="16" spans="2:13" ht="26.1" customHeight="1">
      <c r="B16" s="152"/>
      <c r="C16" s="152"/>
      <c r="D16" s="152"/>
      <c r="E16" s="152"/>
      <c r="F16" s="152"/>
      <c r="G16" s="152"/>
      <c r="H16" s="104"/>
      <c r="I16" s="97"/>
      <c r="J16" s="132"/>
      <c r="K16" s="132"/>
      <c r="L16" s="92"/>
    </row>
    <row r="17" spans="2:12" ht="26.1" customHeight="1">
      <c r="B17" s="155"/>
      <c r="C17" s="155"/>
      <c r="D17" s="155"/>
      <c r="E17" s="155"/>
      <c r="F17" s="155"/>
      <c r="G17" s="155"/>
      <c r="H17" s="105"/>
      <c r="I17" s="94"/>
      <c r="J17" s="134"/>
      <c r="K17" s="134"/>
      <c r="L17" s="95"/>
    </row>
    <row r="18" spans="2:12" ht="26.1" customHeight="1">
      <c r="B18" s="152"/>
      <c r="C18" s="152"/>
      <c r="D18" s="152"/>
      <c r="E18" s="152"/>
      <c r="F18" s="152"/>
      <c r="G18" s="152"/>
      <c r="H18" s="104"/>
      <c r="I18" s="97"/>
      <c r="J18" s="132"/>
      <c r="K18" s="132"/>
      <c r="L18" s="92"/>
    </row>
    <row r="19" spans="2:12" ht="26.1" customHeight="1">
      <c r="B19" s="155"/>
      <c r="C19" s="155"/>
      <c r="D19" s="155"/>
      <c r="E19" s="155"/>
      <c r="F19" s="155"/>
      <c r="G19" s="155"/>
      <c r="H19" s="105"/>
      <c r="I19" s="94"/>
      <c r="J19" s="134"/>
      <c r="K19" s="134"/>
      <c r="L19" s="95"/>
    </row>
    <row r="20" spans="2:12" ht="26.1" customHeight="1">
      <c r="B20" s="152"/>
      <c r="C20" s="152"/>
      <c r="D20" s="152"/>
      <c r="E20" s="152"/>
      <c r="F20" s="152"/>
      <c r="G20" s="152"/>
      <c r="H20" s="104"/>
      <c r="I20" s="97"/>
      <c r="J20" s="132"/>
      <c r="K20" s="132"/>
      <c r="L20" s="92"/>
    </row>
    <row r="21" spans="2:12" ht="26.1" customHeight="1">
      <c r="B21" s="155"/>
      <c r="C21" s="155"/>
      <c r="D21" s="155"/>
      <c r="E21" s="155"/>
      <c r="F21" s="155"/>
      <c r="G21" s="155"/>
      <c r="H21" s="105"/>
      <c r="I21" s="94"/>
      <c r="J21" s="134"/>
      <c r="K21" s="134"/>
      <c r="L21" s="95"/>
    </row>
    <row r="22" spans="2:12" ht="26.1" customHeight="1">
      <c r="B22" s="152"/>
      <c r="C22" s="152"/>
      <c r="D22" s="152"/>
      <c r="E22" s="152"/>
      <c r="F22" s="152"/>
      <c r="G22" s="152"/>
      <c r="H22" s="104"/>
      <c r="I22" s="97"/>
      <c r="J22" s="132"/>
      <c r="K22" s="132"/>
      <c r="L22" s="92"/>
    </row>
    <row r="23" spans="2:12" ht="26.1" customHeight="1">
      <c r="B23" s="155"/>
      <c r="C23" s="155"/>
      <c r="D23" s="155"/>
      <c r="E23" s="155"/>
      <c r="F23" s="155"/>
      <c r="G23" s="155"/>
      <c r="H23" s="105"/>
      <c r="I23" s="94"/>
      <c r="J23" s="134"/>
      <c r="K23" s="134"/>
      <c r="L23" s="95"/>
    </row>
    <row r="24" spans="2:12" ht="26.1" customHeight="1">
      <c r="B24" s="152"/>
      <c r="C24" s="152"/>
      <c r="D24" s="152"/>
      <c r="E24" s="152"/>
      <c r="F24" s="152"/>
      <c r="G24" s="152"/>
      <c r="H24" s="104"/>
      <c r="I24" s="97"/>
      <c r="J24" s="132"/>
      <c r="K24" s="132"/>
      <c r="L24" s="92"/>
    </row>
    <row r="25" spans="2:12" ht="26.1" customHeight="1">
      <c r="B25" s="155"/>
      <c r="C25" s="155"/>
      <c r="D25" s="155"/>
      <c r="E25" s="155"/>
      <c r="F25" s="155"/>
      <c r="G25" s="155"/>
      <c r="H25" s="105"/>
      <c r="I25" s="94"/>
      <c r="J25" s="134"/>
      <c r="K25" s="134"/>
      <c r="L25" s="95"/>
    </row>
    <row r="26" spans="2:12" ht="26.1" customHeight="1">
      <c r="B26" s="152"/>
      <c r="C26" s="152"/>
      <c r="D26" s="152"/>
      <c r="E26" s="152"/>
      <c r="F26" s="152"/>
      <c r="G26" s="152"/>
      <c r="H26" s="104"/>
      <c r="I26" s="97"/>
      <c r="J26" s="132"/>
      <c r="K26" s="132"/>
      <c r="L26" s="92"/>
    </row>
    <row r="27" spans="2:12" ht="26.1" customHeight="1">
      <c r="B27" s="155"/>
      <c r="C27" s="155"/>
      <c r="D27" s="155"/>
      <c r="E27" s="155"/>
      <c r="F27" s="155"/>
      <c r="G27" s="155"/>
      <c r="H27" s="105"/>
      <c r="I27" s="94"/>
      <c r="J27" s="134"/>
      <c r="K27" s="134"/>
      <c r="L27" s="95"/>
    </row>
    <row r="28" spans="2:12" ht="26.1" customHeight="1">
      <c r="B28" s="152"/>
      <c r="C28" s="152"/>
      <c r="D28" s="152"/>
      <c r="E28" s="152"/>
      <c r="F28" s="152"/>
      <c r="G28" s="152"/>
      <c r="H28" s="104"/>
      <c r="I28" s="97"/>
      <c r="J28" s="132"/>
      <c r="K28" s="132"/>
      <c r="L28" s="92"/>
    </row>
    <row r="29" spans="2:12" ht="26.1" customHeight="1">
      <c r="B29" s="155"/>
      <c r="C29" s="155"/>
      <c r="D29" s="155"/>
      <c r="E29" s="155"/>
      <c r="F29" s="155"/>
      <c r="G29" s="155"/>
      <c r="H29" s="105"/>
      <c r="I29" s="94"/>
      <c r="J29" s="134"/>
      <c r="K29" s="134"/>
      <c r="L29" s="95"/>
    </row>
    <row r="30" spans="2:12" ht="26.1" customHeight="1">
      <c r="B30" s="152"/>
      <c r="C30" s="152"/>
      <c r="D30" s="152"/>
      <c r="E30" s="152"/>
      <c r="F30" s="152"/>
      <c r="G30" s="152"/>
      <c r="H30" s="104"/>
      <c r="I30" s="97"/>
      <c r="J30" s="132"/>
      <c r="K30" s="132"/>
      <c r="L30" s="92"/>
    </row>
    <row r="31" spans="2:12" ht="26.1" customHeight="1">
      <c r="B31" s="155"/>
      <c r="C31" s="155"/>
      <c r="D31" s="155"/>
      <c r="E31" s="155"/>
      <c r="F31" s="155"/>
      <c r="G31" s="155"/>
      <c r="H31" s="105"/>
      <c r="I31" s="98"/>
      <c r="J31" s="134"/>
      <c r="K31" s="134"/>
      <c r="L31" s="95"/>
    </row>
    <row r="32" spans="2:12" ht="26.1" customHeight="1">
      <c r="J32" s="135" t="s">
        <v>1</v>
      </c>
      <c r="K32" s="136"/>
      <c r="L32" s="96"/>
    </row>
  </sheetData>
  <mergeCells count="86">
    <mergeCell ref="K1:L1"/>
    <mergeCell ref="B26:D26"/>
    <mergeCell ref="E26:G26"/>
    <mergeCell ref="J26:K26"/>
    <mergeCell ref="B31:D31"/>
    <mergeCell ref="E31:G31"/>
    <mergeCell ref="J31:K31"/>
    <mergeCell ref="B30:D30"/>
    <mergeCell ref="E30:G30"/>
    <mergeCell ref="J30:K30"/>
    <mergeCell ref="B27:D27"/>
    <mergeCell ref="E27:G27"/>
    <mergeCell ref="J27:K27"/>
    <mergeCell ref="B25:D25"/>
    <mergeCell ref="E25:G25"/>
    <mergeCell ref="J25:K25"/>
    <mergeCell ref="J32:K32"/>
    <mergeCell ref="B14:D14"/>
    <mergeCell ref="E14:G14"/>
    <mergeCell ref="J14:K14"/>
    <mergeCell ref="B15:D15"/>
    <mergeCell ref="E15:G15"/>
    <mergeCell ref="J15:K15"/>
    <mergeCell ref="B28:D28"/>
    <mergeCell ref="E28:G28"/>
    <mergeCell ref="J28:K28"/>
    <mergeCell ref="B29:D29"/>
    <mergeCell ref="E29:G29"/>
    <mergeCell ref="J29:K29"/>
    <mergeCell ref="B23:D23"/>
    <mergeCell ref="E23:G23"/>
    <mergeCell ref="J23:K23"/>
    <mergeCell ref="E24:G24"/>
    <mergeCell ref="J24:K24"/>
    <mergeCell ref="B24:D24"/>
    <mergeCell ref="B21:D21"/>
    <mergeCell ref="E21:G21"/>
    <mergeCell ref="J21:K21"/>
    <mergeCell ref="B22:D22"/>
    <mergeCell ref="E22:G22"/>
    <mergeCell ref="J22:K22"/>
    <mergeCell ref="B19:D19"/>
    <mergeCell ref="E19:G19"/>
    <mergeCell ref="J19:K19"/>
    <mergeCell ref="B20:D20"/>
    <mergeCell ref="E20:G20"/>
    <mergeCell ref="J20:K20"/>
    <mergeCell ref="B13:D13"/>
    <mergeCell ref="E13:G13"/>
    <mergeCell ref="J13:K13"/>
    <mergeCell ref="B18:D18"/>
    <mergeCell ref="E18:G18"/>
    <mergeCell ref="J18:K18"/>
    <mergeCell ref="B16:D16"/>
    <mergeCell ref="E16:G16"/>
    <mergeCell ref="J16:K16"/>
    <mergeCell ref="B17:D17"/>
    <mergeCell ref="E17:G17"/>
    <mergeCell ref="J17:K17"/>
    <mergeCell ref="B11:D11"/>
    <mergeCell ref="E11:G11"/>
    <mergeCell ref="J11:K11"/>
    <mergeCell ref="B12:D12"/>
    <mergeCell ref="E12:G12"/>
    <mergeCell ref="J12:K12"/>
    <mergeCell ref="B9:D9"/>
    <mergeCell ref="E9:G9"/>
    <mergeCell ref="J9:K9"/>
    <mergeCell ref="B10:D10"/>
    <mergeCell ref="E10:G10"/>
    <mergeCell ref="J10:K10"/>
    <mergeCell ref="B7:D7"/>
    <mergeCell ref="E7:G7"/>
    <mergeCell ref="J7:K7"/>
    <mergeCell ref="B8:D8"/>
    <mergeCell ref="E8:G8"/>
    <mergeCell ref="J8:K8"/>
    <mergeCell ref="K2:M2"/>
    <mergeCell ref="B5:D5"/>
    <mergeCell ref="E5:G5"/>
    <mergeCell ref="J5:K5"/>
    <mergeCell ref="B6:D6"/>
    <mergeCell ref="E6:G6"/>
    <mergeCell ref="J6:K6"/>
    <mergeCell ref="B3:D3"/>
    <mergeCell ref="H4:L4"/>
  </mergeCells>
  <phoneticPr fontId="1"/>
  <conditionalFormatting sqref="H1:H1048576">
    <cfRule type="expression" dxfId="24" priority="1">
      <formula>AND(ROW()&gt;=6,H1=INT(H1))</formula>
    </cfRule>
    <cfRule type="expression" dxfId="23" priority="2">
      <formula>AND(ROW()&gt;=6,H1&lt;&gt;INT(H1))</formula>
    </cfRule>
  </conditionalFormatting>
  <conditionalFormatting sqref="J1:K1048576">
    <cfRule type="expression" dxfId="22" priority="3">
      <formula>AND(TanDispCtrl&lt;=0, ROW()&gt;=6,J1*10&lt;&gt;INT(J1)*10)</formula>
    </cfRule>
    <cfRule type="expression" dxfId="21" priority="4">
      <formula>AND(TanDispCtrl=1, ROW()&gt;=6,J1*100&lt;&gt;INT(J1)*100)</formula>
    </cfRule>
    <cfRule type="expression" dxfId="20" priority="5">
      <formula>AND(TanDispCtrl = 1, ROW()&gt;=6,J1=INT(J1))</formula>
    </cfRule>
    <cfRule type="expression" dxfId="19" priority="6">
      <formula>AND(TanDispCtrl = 1, ROW()&gt;=6,J1&lt;&gt;INT(J1))</formula>
    </cfRule>
    <cfRule type="expression" dxfId="18" priority="7">
      <formula>AND(TanDispCtrl = 2, ROW()&gt;=6,J1=INT(J1))</formula>
    </cfRule>
    <cfRule type="expression" dxfId="17" priority="8">
      <formula>AND(TanDispCtrl = 2, ROW()&gt;=6,J1&lt;&gt;INT(J1))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N34"/>
  <sheetViews>
    <sheetView showGridLines="0" view="pageBreakPreview" zoomScaleNormal="96" zoomScaleSheetLayoutView="100" workbookViewId="0"/>
  </sheetViews>
  <sheetFormatPr defaultRowHeight="14.25"/>
  <cols>
    <col min="1" max="1" width="2.125" style="85" customWidth="1"/>
    <col min="2" max="2" width="2" style="85" customWidth="1"/>
    <col min="3" max="3" width="22.25" style="85" customWidth="1"/>
    <col min="4" max="4" width="22.375" style="85" customWidth="1"/>
    <col min="5" max="5" width="6.375" style="85" customWidth="1"/>
    <col min="6" max="6" width="37.125" style="85" customWidth="1"/>
    <col min="7" max="7" width="8.625" style="85" customWidth="1"/>
    <col min="8" max="8" width="8.75" style="85" customWidth="1"/>
    <col min="9" max="9" width="7.125" style="85" customWidth="1"/>
    <col min="10" max="10" width="7.375" style="85" customWidth="1"/>
    <col min="11" max="11" width="14" style="85" customWidth="1"/>
    <col min="12" max="12" width="3.5" style="85" customWidth="1"/>
    <col min="13" max="13" width="9" style="85"/>
    <col min="14" max="14" width="0" style="85" hidden="1" customWidth="1"/>
    <col min="15" max="16384" width="9" style="85"/>
  </cols>
  <sheetData>
    <row r="1" spans="2:14">
      <c r="I1" s="128" t="str">
        <f t="shared" ref="I1" si="0" xml:space="preserve"> IF(N1&lt;&gt;"","受注番号　　 　"&amp;N1,"注文書番号　　"&amp;N2)</f>
        <v>受注番号　　 　工事-00001</v>
      </c>
      <c r="J1" s="128"/>
      <c r="K1" s="128"/>
      <c r="L1" s="128"/>
      <c r="N1" s="85" t="str">
        <f>IF(JuchuNo="","",JuchuNo)</f>
        <v>工事-00001</v>
      </c>
    </row>
    <row r="2" spans="2:14">
      <c r="I2" s="129" t="str">
        <f t="shared" ref="I2" si="1" xml:space="preserve"> IF(N1&lt;&gt;"","注文書番号　　"&amp;N2,"注文書発行日 "&amp;N3)</f>
        <v>注文書番号　　12345678</v>
      </c>
      <c r="J2" s="129"/>
      <c r="K2" s="129"/>
      <c r="L2" s="129"/>
      <c r="N2" s="85">
        <f>HachuNo</f>
        <v>12345678</v>
      </c>
    </row>
    <row r="3" spans="2:14" ht="20.100000000000001" customHeight="1">
      <c r="B3" s="164" t="str">
        <f>Shiharaisakimei_Keisyo</f>
        <v xml:space="preserve">サンプル建設株式会社 </v>
      </c>
      <c r="C3" s="148"/>
      <c r="D3" s="148"/>
      <c r="H3" s="110"/>
      <c r="I3" s="130" t="str">
        <f t="shared" ref="I3" si="2" xml:space="preserve"> IF(N1&lt;&gt;"","注文書発行日 "&amp;N3,"")</f>
        <v>注文書発行日 2018/12/25(火)</v>
      </c>
      <c r="J3" s="130"/>
      <c r="K3" s="130"/>
      <c r="L3" s="130"/>
      <c r="N3" s="85" t="str">
        <f>ChumonOutDate_Text</f>
        <v>2018/12/25(火)</v>
      </c>
    </row>
    <row r="4" spans="2:14" ht="25.5" customHeight="1">
      <c r="B4" s="165" t="str">
        <f>Tantosyamei_Text</f>
        <v>担当者名 様</v>
      </c>
      <c r="C4" s="148"/>
      <c r="D4" s="148"/>
      <c r="H4" s="110"/>
    </row>
    <row r="5" spans="2:14" ht="26.25" customHeight="1">
      <c r="C5" s="100" t="s">
        <v>59</v>
      </c>
      <c r="D5" s="166">
        <f>ZeikomiSiharaiKingaku</f>
        <v>18000000</v>
      </c>
      <c r="E5" s="167"/>
      <c r="H5" s="110"/>
    </row>
    <row r="6" spans="2:14" ht="21" customHeight="1">
      <c r="D6" s="146" t="str">
        <f>IF(TaxCalType=0,SyohiZeiKingaku_Text,"")</f>
        <v/>
      </c>
      <c r="E6" s="146"/>
      <c r="H6" s="110"/>
    </row>
    <row r="7" spans="2:14" ht="22.5" customHeight="1">
      <c r="B7" s="99"/>
      <c r="H7" s="110"/>
    </row>
    <row r="8" spans="2:14" ht="22.5" customHeight="1">
      <c r="B8" s="99"/>
      <c r="H8" s="110"/>
    </row>
    <row r="9" spans="2:14" ht="28.5" customHeight="1">
      <c r="B9" s="101"/>
      <c r="C9" s="85" t="s">
        <v>10</v>
      </c>
      <c r="H9" s="110"/>
    </row>
    <row r="10" spans="2:14" ht="17.25" customHeight="1">
      <c r="B10" s="101"/>
      <c r="C10" s="137" t="s">
        <v>2</v>
      </c>
      <c r="D10" s="137"/>
      <c r="E10" s="137" t="s">
        <v>3</v>
      </c>
      <c r="F10" s="137"/>
      <c r="G10" s="88" t="s">
        <v>4</v>
      </c>
      <c r="H10" s="88" t="s">
        <v>5</v>
      </c>
      <c r="I10" s="160" t="s">
        <v>6</v>
      </c>
      <c r="J10" s="161"/>
      <c r="K10" s="88" t="s">
        <v>7</v>
      </c>
    </row>
    <row r="11" spans="2:14" ht="24.95" customHeight="1">
      <c r="B11" s="101"/>
      <c r="C11" s="163"/>
      <c r="D11" s="163"/>
      <c r="E11" s="163"/>
      <c r="F11" s="163"/>
      <c r="G11" s="104"/>
      <c r="H11" s="91"/>
      <c r="I11" s="159"/>
      <c r="J11" s="159"/>
      <c r="K11" s="92"/>
    </row>
    <row r="12" spans="2:14" ht="24.95" customHeight="1">
      <c r="B12" s="101"/>
      <c r="C12" s="162"/>
      <c r="D12" s="162"/>
      <c r="E12" s="162"/>
      <c r="F12" s="162"/>
      <c r="G12" s="105"/>
      <c r="H12" s="94"/>
      <c r="I12" s="158"/>
      <c r="J12" s="158"/>
      <c r="K12" s="95"/>
    </row>
    <row r="13" spans="2:14" ht="24.95" customHeight="1">
      <c r="B13" s="101"/>
      <c r="C13" s="163"/>
      <c r="D13" s="163"/>
      <c r="E13" s="163"/>
      <c r="F13" s="163"/>
      <c r="G13" s="104"/>
      <c r="H13" s="91"/>
      <c r="I13" s="159"/>
      <c r="J13" s="159"/>
      <c r="K13" s="92"/>
    </row>
    <row r="14" spans="2:14" ht="24.95" customHeight="1">
      <c r="B14" s="101"/>
      <c r="C14" s="162"/>
      <c r="D14" s="162"/>
      <c r="E14" s="162"/>
      <c r="F14" s="162"/>
      <c r="G14" s="105"/>
      <c r="H14" s="94"/>
      <c r="I14" s="158"/>
      <c r="J14" s="158"/>
      <c r="K14" s="95"/>
    </row>
    <row r="15" spans="2:14" ht="24.95" customHeight="1">
      <c r="B15" s="101"/>
      <c r="C15" s="163"/>
      <c r="D15" s="163"/>
      <c r="E15" s="163"/>
      <c r="F15" s="163"/>
      <c r="G15" s="104"/>
      <c r="H15" s="91"/>
      <c r="I15" s="159"/>
      <c r="J15" s="159"/>
      <c r="K15" s="92"/>
    </row>
    <row r="16" spans="2:14" ht="24.95" customHeight="1">
      <c r="C16" s="162"/>
      <c r="D16" s="162"/>
      <c r="E16" s="162"/>
      <c r="F16" s="162"/>
      <c r="G16" s="105"/>
      <c r="H16" s="94"/>
      <c r="I16" s="158"/>
      <c r="J16" s="158"/>
      <c r="K16" s="95"/>
    </row>
    <row r="17" spans="3:11" ht="24.95" customHeight="1">
      <c r="C17" s="163"/>
      <c r="D17" s="163"/>
      <c r="E17" s="163"/>
      <c r="F17" s="163"/>
      <c r="G17" s="104"/>
      <c r="H17" s="91"/>
      <c r="I17" s="159"/>
      <c r="J17" s="159"/>
      <c r="K17" s="92"/>
    </row>
    <row r="18" spans="3:11" ht="24.95" customHeight="1">
      <c r="C18" s="162"/>
      <c r="D18" s="162"/>
      <c r="E18" s="162"/>
      <c r="F18" s="162"/>
      <c r="G18" s="105"/>
      <c r="H18" s="94"/>
      <c r="I18" s="158"/>
      <c r="J18" s="158"/>
      <c r="K18" s="95"/>
    </row>
    <row r="19" spans="3:11" ht="24.95" customHeight="1">
      <c r="C19" s="163"/>
      <c r="D19" s="163"/>
      <c r="E19" s="163"/>
      <c r="F19" s="163"/>
      <c r="G19" s="104"/>
      <c r="H19" s="91"/>
      <c r="I19" s="159"/>
      <c r="J19" s="159"/>
      <c r="K19" s="92"/>
    </row>
    <row r="20" spans="3:11" ht="24.95" customHeight="1">
      <c r="C20" s="162"/>
      <c r="D20" s="162"/>
      <c r="E20" s="162"/>
      <c r="F20" s="162"/>
      <c r="G20" s="105"/>
      <c r="H20" s="94"/>
      <c r="I20" s="158"/>
      <c r="J20" s="158"/>
      <c r="K20" s="95"/>
    </row>
    <row r="21" spans="3:11" ht="24.95" customHeight="1">
      <c r="C21" s="163"/>
      <c r="D21" s="163"/>
      <c r="E21" s="163"/>
      <c r="F21" s="163"/>
      <c r="G21" s="104"/>
      <c r="H21" s="91"/>
      <c r="I21" s="159"/>
      <c r="J21" s="159"/>
      <c r="K21" s="92"/>
    </row>
    <row r="22" spans="3:11" ht="24.95" customHeight="1">
      <c r="C22" s="162"/>
      <c r="D22" s="162"/>
      <c r="E22" s="162"/>
      <c r="F22" s="162"/>
      <c r="G22" s="105"/>
      <c r="H22" s="94"/>
      <c r="I22" s="158"/>
      <c r="J22" s="158"/>
      <c r="K22" s="95"/>
    </row>
    <row r="23" spans="3:11" ht="28.5" customHeight="1">
      <c r="G23" s="102"/>
      <c r="H23" s="110"/>
      <c r="I23" s="135" t="s">
        <v>1</v>
      </c>
      <c r="J23" s="136"/>
      <c r="K23" s="84"/>
    </row>
    <row r="24" spans="3:11">
      <c r="H24" s="110"/>
    </row>
    <row r="25" spans="3:11">
      <c r="H25" s="110"/>
    </row>
    <row r="26" spans="3:11">
      <c r="H26" s="110"/>
    </row>
    <row r="27" spans="3:11">
      <c r="H27" s="110"/>
    </row>
    <row r="28" spans="3:11">
      <c r="H28" s="110"/>
    </row>
    <row r="29" spans="3:11">
      <c r="H29" s="110"/>
    </row>
    <row r="30" spans="3:11">
      <c r="H30" s="110"/>
    </row>
    <row r="31" spans="3:11">
      <c r="H31" s="110"/>
    </row>
    <row r="32" spans="3:11">
      <c r="H32" s="110"/>
    </row>
    <row r="33" spans="8:8">
      <c r="H33" s="110"/>
    </row>
    <row r="34" spans="8:8">
      <c r="H34" s="110"/>
    </row>
  </sheetData>
  <mergeCells count="47">
    <mergeCell ref="B3:D3"/>
    <mergeCell ref="B4:D4"/>
    <mergeCell ref="D5:E5"/>
    <mergeCell ref="D6:E6"/>
    <mergeCell ref="C10:D10"/>
    <mergeCell ref="E10:F10"/>
    <mergeCell ref="C11:D11"/>
    <mergeCell ref="E11:F11"/>
    <mergeCell ref="C12:D12"/>
    <mergeCell ref="E12:F12"/>
    <mergeCell ref="C13:D13"/>
    <mergeCell ref="E13:F13"/>
    <mergeCell ref="C22:D22"/>
    <mergeCell ref="E22:F22"/>
    <mergeCell ref="C17:D17"/>
    <mergeCell ref="E17:F17"/>
    <mergeCell ref="C18:D18"/>
    <mergeCell ref="E18:F18"/>
    <mergeCell ref="C19:D19"/>
    <mergeCell ref="E19:F19"/>
    <mergeCell ref="I14:J14"/>
    <mergeCell ref="C20:D20"/>
    <mergeCell ref="E20:F20"/>
    <mergeCell ref="C21:D21"/>
    <mergeCell ref="E21:F21"/>
    <mergeCell ref="C14:D14"/>
    <mergeCell ref="E14:F14"/>
    <mergeCell ref="C15:D15"/>
    <mergeCell ref="E15:F15"/>
    <mergeCell ref="C16:D16"/>
    <mergeCell ref="E16:F16"/>
    <mergeCell ref="I22:J22"/>
    <mergeCell ref="I23:J23"/>
    <mergeCell ref="I20:J20"/>
    <mergeCell ref="I21:J21"/>
    <mergeCell ref="I1:L1"/>
    <mergeCell ref="I2:L2"/>
    <mergeCell ref="I3:L3"/>
    <mergeCell ref="I15:J15"/>
    <mergeCell ref="I16:J16"/>
    <mergeCell ref="I17:J17"/>
    <mergeCell ref="I18:J18"/>
    <mergeCell ref="I19:J19"/>
    <mergeCell ref="I10:J10"/>
    <mergeCell ref="I11:J11"/>
    <mergeCell ref="I12:J12"/>
    <mergeCell ref="I13:J13"/>
  </mergeCells>
  <phoneticPr fontId="1"/>
  <conditionalFormatting sqref="G1:G1048576">
    <cfRule type="expression" dxfId="16" priority="1">
      <formula>AND(ROW()&gt;=11,G1=INT(G1))</formula>
    </cfRule>
    <cfRule type="expression" dxfId="15" priority="2">
      <formula>AND(ROW()&gt;=11,G1&lt;&gt;INT(G1))</formula>
    </cfRule>
  </conditionalFormatting>
  <conditionalFormatting sqref="I1:J1048576">
    <cfRule type="expression" dxfId="14" priority="3">
      <formula>AND(TanDispCtrl&lt;=0, ROW()&gt;=11,I1*10&lt;&gt;INT(I1)*10)</formula>
    </cfRule>
    <cfRule type="expression" dxfId="13" priority="4">
      <formula>AND(TanDispCtrl=1, ROW()&gt;=11,I1*100&lt;&gt;INT(I1)*100)</formula>
    </cfRule>
    <cfRule type="expression" dxfId="12" priority="5">
      <formula>AND(TanDispCtrl = 1, ROW()&gt;=11,I1=INT(I1))</formula>
    </cfRule>
    <cfRule type="expression" dxfId="11" priority="6">
      <formula>AND(TanDispCtrl = 1, ROW()&gt;=11,I1&lt;&gt;INT(I1))</formula>
    </cfRule>
    <cfRule type="expression" dxfId="10" priority="7">
      <formula>AND(TanDispCtrl = 2, ROW()&gt;=11,I1=INT(I1))</formula>
    </cfRule>
    <cfRule type="expression" dxfId="9" priority="8">
      <formula>AND(TanDispCtrl = 2, ROW()&gt;=11,I1&lt;&gt;INT(I1))</formula>
    </cfRule>
  </conditionalFormatting>
  <conditionalFormatting sqref="I3:L3">
    <cfRule type="expression" dxfId="8" priority="9" stopIfTrue="1">
      <formula xml:space="preserve"> $I$3 = ""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7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K22"/>
  <sheetViews>
    <sheetView showGridLines="0" view="pageBreakPreview" zoomScaleNormal="96" zoomScaleSheetLayoutView="100" workbookViewId="0"/>
  </sheetViews>
  <sheetFormatPr defaultRowHeight="14.25"/>
  <cols>
    <col min="1" max="1" width="2.125" style="85" customWidth="1"/>
    <col min="2" max="2" width="2" style="85" customWidth="1"/>
    <col min="3" max="3" width="22.25" style="85" customWidth="1"/>
    <col min="4" max="4" width="22.375" style="85" customWidth="1"/>
    <col min="5" max="5" width="6.375" style="85" customWidth="1"/>
    <col min="6" max="6" width="37.125" style="85" customWidth="1"/>
    <col min="7" max="7" width="8.625" style="85" customWidth="1"/>
    <col min="8" max="8" width="8.75" style="85" customWidth="1"/>
    <col min="9" max="9" width="7.125" style="85" customWidth="1"/>
    <col min="10" max="10" width="7.375" style="85" customWidth="1"/>
    <col min="11" max="11" width="14" style="85" customWidth="1"/>
    <col min="12" max="12" width="3.5" style="85" customWidth="1"/>
    <col min="13" max="16384" width="9" style="85"/>
  </cols>
  <sheetData>
    <row r="1" spans="2:11">
      <c r="I1" s="86" t="s">
        <v>0</v>
      </c>
      <c r="J1" s="86"/>
      <c r="K1" s="111">
        <f>HachuNo</f>
        <v>12345678</v>
      </c>
    </row>
    <row r="2" spans="2:11" ht="16.5">
      <c r="C2" s="153" t="str">
        <f>Shiharaisakimei_Keisyo</f>
        <v xml:space="preserve">サンプル建設株式会社 </v>
      </c>
      <c r="D2" s="150"/>
      <c r="I2" s="85" t="str">
        <f>IF(K2="","","注文書発行日")</f>
        <v>注文書発行日</v>
      </c>
      <c r="K2" s="106" t="str">
        <f>ChumonOutDate_Text</f>
        <v>2018/12/25(火)</v>
      </c>
    </row>
    <row r="3" spans="2:11" ht="20.100000000000001" customHeight="1">
      <c r="B3" s="99"/>
      <c r="C3" s="99"/>
      <c r="D3" s="99"/>
      <c r="G3" s="170" t="str">
        <f>Kaisyamei</f>
        <v>株式会社　プラスバイプラス</v>
      </c>
      <c r="H3" s="150"/>
      <c r="I3" s="150"/>
      <c r="J3" s="150"/>
      <c r="K3" s="150"/>
    </row>
    <row r="4" spans="2:11" ht="17.25" customHeight="1">
      <c r="B4" s="101"/>
      <c r="C4" s="160" t="s">
        <v>2</v>
      </c>
      <c r="D4" s="161"/>
      <c r="E4" s="160" t="s">
        <v>3</v>
      </c>
      <c r="F4" s="161"/>
      <c r="G4" s="88" t="s">
        <v>4</v>
      </c>
      <c r="H4" s="88" t="s">
        <v>5</v>
      </c>
      <c r="I4" s="160" t="s">
        <v>6</v>
      </c>
      <c r="J4" s="161"/>
      <c r="K4" s="88" t="s">
        <v>7</v>
      </c>
    </row>
    <row r="5" spans="2:11" ht="24.95" customHeight="1">
      <c r="B5" s="101"/>
      <c r="C5" s="168"/>
      <c r="D5" s="168"/>
      <c r="E5" s="168"/>
      <c r="F5" s="168"/>
      <c r="G5" s="104"/>
      <c r="H5" s="91"/>
      <c r="I5" s="159"/>
      <c r="J5" s="159"/>
      <c r="K5" s="92"/>
    </row>
    <row r="6" spans="2:11" ht="24.95" customHeight="1">
      <c r="B6" s="101"/>
      <c r="C6" s="169"/>
      <c r="D6" s="169"/>
      <c r="E6" s="169"/>
      <c r="F6" s="169"/>
      <c r="G6" s="105"/>
      <c r="H6" s="94"/>
      <c r="I6" s="158"/>
      <c r="J6" s="158"/>
      <c r="K6" s="95"/>
    </row>
    <row r="7" spans="2:11" ht="24.95" customHeight="1">
      <c r="B7" s="101"/>
      <c r="C7" s="168"/>
      <c r="D7" s="168"/>
      <c r="E7" s="168"/>
      <c r="F7" s="168"/>
      <c r="G7" s="104"/>
      <c r="H7" s="91"/>
      <c r="I7" s="159"/>
      <c r="J7" s="159"/>
      <c r="K7" s="92"/>
    </row>
    <row r="8" spans="2:11" ht="24.95" customHeight="1">
      <c r="B8" s="101"/>
      <c r="C8" s="169"/>
      <c r="D8" s="169"/>
      <c r="E8" s="169"/>
      <c r="F8" s="169"/>
      <c r="G8" s="105"/>
      <c r="H8" s="94"/>
      <c r="I8" s="158"/>
      <c r="J8" s="158"/>
      <c r="K8" s="95"/>
    </row>
    <row r="9" spans="2:11" ht="24.95" customHeight="1">
      <c r="B9" s="101"/>
      <c r="C9" s="168"/>
      <c r="D9" s="168"/>
      <c r="E9" s="168"/>
      <c r="F9" s="168"/>
      <c r="G9" s="104"/>
      <c r="H9" s="91"/>
      <c r="I9" s="159"/>
      <c r="J9" s="159"/>
      <c r="K9" s="92"/>
    </row>
    <row r="10" spans="2:11" ht="24.95" customHeight="1">
      <c r="B10" s="101"/>
      <c r="C10" s="169"/>
      <c r="D10" s="169"/>
      <c r="E10" s="169"/>
      <c r="F10" s="169"/>
      <c r="G10" s="105"/>
      <c r="H10" s="94"/>
      <c r="I10" s="158"/>
      <c r="J10" s="158"/>
      <c r="K10" s="95"/>
    </row>
    <row r="11" spans="2:11" ht="24.95" customHeight="1">
      <c r="B11" s="101"/>
      <c r="C11" s="168"/>
      <c r="D11" s="168"/>
      <c r="E11" s="168"/>
      <c r="F11" s="168"/>
      <c r="G11" s="104"/>
      <c r="H11" s="91"/>
      <c r="I11" s="159"/>
      <c r="J11" s="159"/>
      <c r="K11" s="92"/>
    </row>
    <row r="12" spans="2:11" ht="24.95" customHeight="1">
      <c r="B12" s="101"/>
      <c r="C12" s="169"/>
      <c r="D12" s="169"/>
      <c r="E12" s="169"/>
      <c r="F12" s="169"/>
      <c r="G12" s="105"/>
      <c r="H12" s="94"/>
      <c r="I12" s="158"/>
      <c r="J12" s="158"/>
      <c r="K12" s="95"/>
    </row>
    <row r="13" spans="2:11" ht="24.95" customHeight="1">
      <c r="B13" s="101"/>
      <c r="C13" s="168"/>
      <c r="D13" s="168"/>
      <c r="E13" s="168"/>
      <c r="F13" s="168"/>
      <c r="G13" s="104"/>
      <c r="H13" s="91"/>
      <c r="I13" s="159"/>
      <c r="J13" s="159"/>
      <c r="K13" s="92"/>
    </row>
    <row r="14" spans="2:11" ht="24.95" customHeight="1">
      <c r="C14" s="169"/>
      <c r="D14" s="169"/>
      <c r="E14" s="169"/>
      <c r="F14" s="169"/>
      <c r="G14" s="105"/>
      <c r="H14" s="94"/>
      <c r="I14" s="158"/>
      <c r="J14" s="158"/>
      <c r="K14" s="95"/>
    </row>
    <row r="15" spans="2:11" ht="24.95" customHeight="1">
      <c r="C15" s="168"/>
      <c r="D15" s="168"/>
      <c r="E15" s="168"/>
      <c r="F15" s="168"/>
      <c r="G15" s="104"/>
      <c r="H15" s="91"/>
      <c r="I15" s="159"/>
      <c r="J15" s="159"/>
      <c r="K15" s="92"/>
    </row>
    <row r="16" spans="2:11" ht="24.95" customHeight="1">
      <c r="C16" s="169"/>
      <c r="D16" s="169"/>
      <c r="E16" s="169"/>
      <c r="F16" s="169"/>
      <c r="G16" s="105"/>
      <c r="H16" s="94"/>
      <c r="I16" s="158"/>
      <c r="J16" s="158"/>
      <c r="K16" s="95"/>
    </row>
    <row r="17" spans="3:11" ht="24.95" customHeight="1">
      <c r="C17" s="168"/>
      <c r="D17" s="168"/>
      <c r="E17" s="168"/>
      <c r="F17" s="168"/>
      <c r="G17" s="104"/>
      <c r="H17" s="91"/>
      <c r="I17" s="159"/>
      <c r="J17" s="159"/>
      <c r="K17" s="92"/>
    </row>
    <row r="18" spans="3:11" ht="24.95" customHeight="1">
      <c r="C18" s="169"/>
      <c r="D18" s="169"/>
      <c r="E18" s="169"/>
      <c r="F18" s="169"/>
      <c r="G18" s="105"/>
      <c r="H18" s="94"/>
      <c r="I18" s="158"/>
      <c r="J18" s="158"/>
      <c r="K18" s="95"/>
    </row>
    <row r="19" spans="3:11" ht="24.95" customHeight="1">
      <c r="C19" s="168"/>
      <c r="D19" s="168"/>
      <c r="E19" s="168"/>
      <c r="F19" s="168"/>
      <c r="G19" s="104"/>
      <c r="H19" s="91"/>
      <c r="I19" s="159"/>
      <c r="J19" s="159"/>
      <c r="K19" s="92"/>
    </row>
    <row r="20" spans="3:11" ht="24.95" customHeight="1">
      <c r="C20" s="169"/>
      <c r="D20" s="169"/>
      <c r="E20" s="169"/>
      <c r="F20" s="169"/>
      <c r="G20" s="105"/>
      <c r="H20" s="94"/>
      <c r="I20" s="158"/>
      <c r="J20" s="158"/>
      <c r="K20" s="95"/>
    </row>
    <row r="21" spans="3:11" ht="24.95" customHeight="1">
      <c r="C21" s="168"/>
      <c r="D21" s="168"/>
      <c r="E21" s="168"/>
      <c r="F21" s="168"/>
      <c r="G21" s="104"/>
      <c r="H21" s="91"/>
      <c r="I21" s="159"/>
      <c r="J21" s="159"/>
      <c r="K21" s="92"/>
    </row>
    <row r="22" spans="3:11" ht="28.5" customHeight="1">
      <c r="G22" s="102"/>
      <c r="I22" s="135" t="s">
        <v>1</v>
      </c>
      <c r="J22" s="136"/>
      <c r="K22" s="84"/>
    </row>
  </sheetData>
  <mergeCells count="57">
    <mergeCell ref="C2:D2"/>
    <mergeCell ref="G3:K3"/>
    <mergeCell ref="I7:J7"/>
    <mergeCell ref="I8:J8"/>
    <mergeCell ref="C21:D21"/>
    <mergeCell ref="E21:F21"/>
    <mergeCell ref="I21:J21"/>
    <mergeCell ref="I11:J11"/>
    <mergeCell ref="C20:D20"/>
    <mergeCell ref="E20:F20"/>
    <mergeCell ref="I20:J20"/>
    <mergeCell ref="C16:D16"/>
    <mergeCell ref="E16:F16"/>
    <mergeCell ref="I16:J16"/>
    <mergeCell ref="C17:D17"/>
    <mergeCell ref="E17:F17"/>
    <mergeCell ref="I17:J17"/>
    <mergeCell ref="C14:D14"/>
    <mergeCell ref="I22:J22"/>
    <mergeCell ref="C18:D18"/>
    <mergeCell ref="E18:F18"/>
    <mergeCell ref="I18:J18"/>
    <mergeCell ref="C19:D19"/>
    <mergeCell ref="E19:F19"/>
    <mergeCell ref="I19:J19"/>
    <mergeCell ref="E14:F14"/>
    <mergeCell ref="I14:J14"/>
    <mergeCell ref="C15:D15"/>
    <mergeCell ref="E15:F15"/>
    <mergeCell ref="I15:J15"/>
    <mergeCell ref="C12:D12"/>
    <mergeCell ref="E12:F12"/>
    <mergeCell ref="I12:J12"/>
    <mergeCell ref="C13:D13"/>
    <mergeCell ref="E13:F13"/>
    <mergeCell ref="I13:J13"/>
    <mergeCell ref="C10:D10"/>
    <mergeCell ref="E10:F10"/>
    <mergeCell ref="I10:J10"/>
    <mergeCell ref="C11:D11"/>
    <mergeCell ref="E11:F11"/>
    <mergeCell ref="C4:D4"/>
    <mergeCell ref="E4:F4"/>
    <mergeCell ref="I4:J4"/>
    <mergeCell ref="C9:D9"/>
    <mergeCell ref="E9:F9"/>
    <mergeCell ref="I9:J9"/>
    <mergeCell ref="C8:D8"/>
    <mergeCell ref="E8:F8"/>
    <mergeCell ref="C5:D5"/>
    <mergeCell ref="E5:F5"/>
    <mergeCell ref="I5:J5"/>
    <mergeCell ref="C6:D6"/>
    <mergeCell ref="E6:F6"/>
    <mergeCell ref="I6:J6"/>
    <mergeCell ref="C7:D7"/>
    <mergeCell ref="E7:F7"/>
  </mergeCells>
  <phoneticPr fontId="1"/>
  <conditionalFormatting sqref="G1:G1048576">
    <cfRule type="expression" dxfId="7" priority="1">
      <formula>AND(ROW()&gt;=5,G1=INT(G1))</formula>
    </cfRule>
    <cfRule type="expression" dxfId="6" priority="2">
      <formula>AND(ROW()&gt;=5,G1&lt;&gt;INT(G1))</formula>
    </cfRule>
  </conditionalFormatting>
  <conditionalFormatting sqref="I1:J1048576">
    <cfRule type="expression" dxfId="5" priority="3">
      <formula>AND(TanDispCtrl&lt;=0, ROW()&gt;=5,I1*10&lt;&gt;INT(I1)*10)</formula>
    </cfRule>
    <cfRule type="expression" dxfId="4" priority="4">
      <formula>AND(TanDispCtrl=1, ROW()&gt;=5,I1*100&lt;&gt;INT(I1)*100)</formula>
    </cfRule>
    <cfRule type="expression" dxfId="3" priority="5">
      <formula>AND(TanDispCtrl = 1, ROW()&gt;=5,I1=INT(I1))</formula>
    </cfRule>
    <cfRule type="expression" dxfId="2" priority="6">
      <formula>AND(TanDispCtrl = 1, ROW()&gt;=5,I1&lt;&gt;INT(I1))</formula>
    </cfRule>
    <cfRule type="expression" dxfId="1" priority="7">
      <formula>AND(TanDispCtrl = 2, ROW()&gt;=5,I1=INT(I1))</formula>
    </cfRule>
    <cfRule type="expression" dxfId="0" priority="8">
      <formula>AND(TanDispCtrl = 2, ROW()&gt;=5,I1&lt;&gt;INT(I1))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81</vt:i4>
      </vt:variant>
    </vt:vector>
  </HeadingPairs>
  <TitlesOfParts>
    <vt:vector size="85" baseType="lpstr">
      <vt:lpstr>簡易縦</vt:lpstr>
      <vt:lpstr>簡易縦_2頁目以降</vt:lpstr>
      <vt:lpstr>簡易横</vt:lpstr>
      <vt:lpstr>簡易横_2頁目以降</vt:lpstr>
      <vt:lpstr>Biko</vt:lpstr>
      <vt:lpstr>Biko_Text</vt:lpstr>
      <vt:lpstr>ChumonOutDate</vt:lpstr>
      <vt:lpstr>ChumonOutDate_Text</vt:lpstr>
      <vt:lpstr>Daihyosyamei</vt:lpstr>
      <vt:lpstr>Daihyosyamei_Text</vt:lpstr>
      <vt:lpstr>DispHyojunRate</vt:lpstr>
      <vt:lpstr>DispHyojunRate_Text</vt:lpstr>
      <vt:lpstr>DispHyojunZei_Text</vt:lpstr>
      <vt:lpstr>DispKeigenRate</vt:lpstr>
      <vt:lpstr>DispKeigenRate_Text</vt:lpstr>
      <vt:lpstr>DispKeigenZei_Text</vt:lpstr>
      <vt:lpstr>DispShohizeiRate</vt:lpstr>
      <vt:lpstr>FaxNo</vt:lpstr>
      <vt:lpstr>FaxNo_Text</vt:lpstr>
      <vt:lpstr>GenbaJyusyo_Text</vt:lpstr>
      <vt:lpstr>HachuNo</vt:lpstr>
      <vt:lpstr>HyojunObjTotal</vt:lpstr>
      <vt:lpstr>HyojunObjTotal_Text</vt:lpstr>
      <vt:lpstr>HyojunTotal</vt:lpstr>
      <vt:lpstr>HyojunTotal_Text</vt:lpstr>
      <vt:lpstr>InvoiceNo</vt:lpstr>
      <vt:lpstr>InvoiceNo_saki</vt:lpstr>
      <vt:lpstr>InvoiceNo_Saki_Text</vt:lpstr>
      <vt:lpstr>InvoiceNo_Text</vt:lpstr>
      <vt:lpstr>JuchuNo</vt:lpstr>
      <vt:lpstr>Jyusyo</vt:lpstr>
      <vt:lpstr>Kaisyamei</vt:lpstr>
      <vt:lpstr>Katagaki</vt:lpstr>
      <vt:lpstr>KeigenObjTotal</vt:lpstr>
      <vt:lpstr>KeigenObjTotal_Text</vt:lpstr>
      <vt:lpstr>KeigenTotal</vt:lpstr>
      <vt:lpstr>KeigenTotal_Text</vt:lpstr>
      <vt:lpstr>Keisyo</vt:lpstr>
      <vt:lpstr>KinDispCtrl</vt:lpstr>
      <vt:lpstr>KojiBasyo</vt:lpstr>
      <vt:lpstr>KojiKenmei</vt:lpstr>
      <vt:lpstr>KojiKenmei_Text</vt:lpstr>
      <vt:lpstr>Koki</vt:lpstr>
      <vt:lpstr>KokiFrom</vt:lpstr>
      <vt:lpstr>KokiTo</vt:lpstr>
      <vt:lpstr>Kyoka_Text</vt:lpstr>
      <vt:lpstr>KyokaNo</vt:lpstr>
      <vt:lpstr>MailAddress</vt:lpstr>
      <vt:lpstr>MailAddress_Text</vt:lpstr>
      <vt:lpstr>簡易横!Print_Area</vt:lpstr>
      <vt:lpstr>簡易横_2頁目以降!Print_Area</vt:lpstr>
      <vt:lpstr>簡易縦!Print_Area</vt:lpstr>
      <vt:lpstr>簡易縦_2頁目以降!Print_Area</vt:lpstr>
      <vt:lpstr>簡易横!ReportOutput</vt:lpstr>
      <vt:lpstr>簡易横_2頁目以降!ReportOutput</vt:lpstr>
      <vt:lpstr>簡易縦!ReportOutput</vt:lpstr>
      <vt:lpstr>簡易縦_2頁目以降!ReportOutput</vt:lpstr>
      <vt:lpstr>Shiharaisaki</vt:lpstr>
      <vt:lpstr>Shiharaisakimei_Keisyo</vt:lpstr>
      <vt:lpstr>SyohiZeiKingaku</vt:lpstr>
      <vt:lpstr>SyohiZeiKingaku_Text</vt:lpstr>
      <vt:lpstr>簡易横!Syokei</vt:lpstr>
      <vt:lpstr>簡易横_2頁目以降!Syokei</vt:lpstr>
      <vt:lpstr>簡易縦!Syokei</vt:lpstr>
      <vt:lpstr>簡易縦_2頁目以降!Syokei</vt:lpstr>
      <vt:lpstr>TanDispCtrl</vt:lpstr>
      <vt:lpstr>TantoSyainmei</vt:lpstr>
      <vt:lpstr>TantoSyainmei_Text</vt:lpstr>
      <vt:lpstr>Tantosyamei</vt:lpstr>
      <vt:lpstr>Tantosyamei_Text</vt:lpstr>
      <vt:lpstr>TaxCalType</vt:lpstr>
      <vt:lpstr>TelNo</vt:lpstr>
      <vt:lpstr>TelNo_Text</vt:lpstr>
      <vt:lpstr>TorihikisakiFaxNo</vt:lpstr>
      <vt:lpstr>TorihikisakiFaxNo_Text</vt:lpstr>
      <vt:lpstr>TorihikisakiJyusyo</vt:lpstr>
      <vt:lpstr>TorihikisakiTelNo</vt:lpstr>
      <vt:lpstr>TorihikisakiTelNo_Text</vt:lpstr>
      <vt:lpstr>TorihikisakiYubinNo</vt:lpstr>
      <vt:lpstr>TorihikisakiYubinNo_Text</vt:lpstr>
      <vt:lpstr>Url</vt:lpstr>
      <vt:lpstr>YubinNo</vt:lpstr>
      <vt:lpstr>YubinNo_Text</vt:lpstr>
      <vt:lpstr>ZeibetuSiharaiKingaku</vt:lpstr>
      <vt:lpstr>ZeikomiSiharaiKingaku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2023-08-09T02:10:25Z</dcterms:modified>
</cp:coreProperties>
</file>